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centrepatronalch-my.sharepoint.com/personal/sphilippon_centrepatronal_ch/Documents/Bureau/"/>
    </mc:Choice>
  </mc:AlternateContent>
  <xr:revisionPtr revIDLastSave="0" documentId="8_{16FC981F-BFF0-419A-A5E1-E12949E0FD0F}" xr6:coauthVersionLast="47" xr6:coauthVersionMax="47" xr10:uidLastSave="{00000000-0000-0000-0000-000000000000}"/>
  <bookViews>
    <workbookView xWindow="28680" yWindow="-120" windowWidth="29040" windowHeight="15840" tabRatio="424" xr2:uid="{00000000-000D-0000-FFFF-FFFF00000000}"/>
  </bookViews>
  <sheets>
    <sheet name="Calculation 2025" sheetId="6" r:id="rId1"/>
    <sheet name="Horaire" sheetId="1" r:id="rId2"/>
    <sheet name="Jours Vac. et F" sheetId="5" r:id="rId3"/>
  </sheets>
  <definedNames>
    <definedName name="_xlnm.Print_Area" localSheetId="0">'Calculation 2025'!$AM:$AM,'Calculation 2025'!$B$1:$AL$48</definedName>
    <definedName name="_xlnm.Print_Area" localSheetId="1">Horaire!$B$1:$L$46</definedName>
    <definedName name="_xlnm.Print_Area" localSheetId="2">'Jours Vac. et F'!$A$3:$N$52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O37" i="6" l="1"/>
  <c r="L37" i="6"/>
  <c r="H37" i="6"/>
  <c r="F37" i="6"/>
  <c r="D37" i="6"/>
  <c r="K18" i="1"/>
  <c r="K16" i="1"/>
  <c r="V42" i="6" l="1"/>
  <c r="Y42" i="6"/>
  <c r="AB42" i="6"/>
  <c r="AE42" i="6"/>
  <c r="AH42" i="6"/>
  <c r="AK42" i="6"/>
  <c r="K12" i="1"/>
  <c r="I21" i="5"/>
  <c r="G42" i="6"/>
  <c r="K14" i="1"/>
  <c r="K20" i="1"/>
  <c r="V10" i="1"/>
  <c r="I16" i="5"/>
  <c r="I18" i="5"/>
  <c r="I19" i="5"/>
  <c r="I20" i="5"/>
  <c r="I22" i="5"/>
  <c r="I23" i="5"/>
  <c r="C32" i="1"/>
  <c r="C33" i="1"/>
  <c r="C34" i="1"/>
  <c r="C35" i="1"/>
  <c r="R37" i="6"/>
  <c r="C36" i="1" s="1"/>
  <c r="U37" i="6"/>
  <c r="E31" i="1" s="1"/>
  <c r="X37" i="6"/>
  <c r="E32" i="1" s="1"/>
  <c r="AA37" i="6"/>
  <c r="E33" i="1" s="1"/>
  <c r="AD37" i="6"/>
  <c r="E34" i="1" s="1"/>
  <c r="AG37" i="6"/>
  <c r="E35" i="1" s="1"/>
  <c r="AJ37" i="6"/>
  <c r="E36" i="1" s="1"/>
  <c r="AL38" i="6"/>
  <c r="AL39" i="6"/>
  <c r="AL40" i="6"/>
  <c r="AL41" i="6"/>
  <c r="S42" i="6"/>
  <c r="P42" i="6"/>
  <c r="M42" i="6"/>
  <c r="J42" i="6"/>
  <c r="D42" i="6"/>
  <c r="I33" i="1"/>
  <c r="I22" i="1"/>
  <c r="I27" i="5"/>
  <c r="I28" i="5"/>
  <c r="I29" i="5"/>
  <c r="I30" i="5"/>
  <c r="G22" i="1"/>
  <c r="H22" i="1"/>
  <c r="AL37" i="6" l="1"/>
  <c r="K30" i="5"/>
  <c r="K22" i="1"/>
  <c r="K45" i="6"/>
  <c r="I35" i="1" s="1"/>
  <c r="AL44" i="6"/>
  <c r="AL42" i="6"/>
  <c r="J29" i="5"/>
  <c r="J24" i="5"/>
  <c r="I31" i="1"/>
  <c r="G33" i="1" s="1"/>
  <c r="K33" i="1" s="1"/>
  <c r="K24" i="5"/>
  <c r="K31" i="5" l="1"/>
  <c r="K32" i="5"/>
  <c r="G35" i="1"/>
  <c r="K35" i="1" s="1"/>
  <c r="I44" i="6"/>
  <c r="N44" i="6" s="1"/>
  <c r="E49" i="5"/>
  <c r="K12" i="5"/>
  <c r="J12" i="5"/>
  <c r="J35" i="5" s="1"/>
  <c r="I45" i="6"/>
  <c r="N45" i="6" s="1"/>
  <c r="K35" i="5" l="1"/>
  <c r="K37" i="5"/>
  <c r="K36" i="5"/>
</calcChain>
</file>

<file path=xl/sharedStrings.xml><?xml version="1.0" encoding="utf-8"?>
<sst xmlns="http://schemas.openxmlformats.org/spreadsheetml/2006/main" count="259" uniqueCount="181">
  <si>
    <t>Période</t>
  </si>
  <si>
    <t>Horaire</t>
  </si>
  <si>
    <t>Heure par</t>
  </si>
  <si>
    <t>jour (inclus</t>
  </si>
  <si>
    <t>pause 1/4</t>
  </si>
  <si>
    <t>par jour)</t>
  </si>
  <si>
    <t>vacances</t>
  </si>
  <si>
    <t>feriés</t>
  </si>
  <si>
    <t xml:space="preserve">Total des </t>
  </si>
  <si>
    <t>heures</t>
  </si>
  <si>
    <t>8-12 et 13-17</t>
  </si>
  <si>
    <t>7 1/2-12 et 13-17</t>
  </si>
  <si>
    <t>7-12 et 13-17</t>
  </si>
  <si>
    <t>TOTAUX BRUTS</t>
  </si>
  <si>
    <t>/</t>
  </si>
  <si>
    <t>RECAPITULATION MENSUELLE</t>
  </si>
  <si>
    <t>Janvier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</si>
  <si>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</si>
  <si>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</si>
  <si>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</si>
  <si>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</si>
  <si>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</si>
  <si>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</si>
  <si>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</si>
  <si>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</si>
  <si>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</si>
  <si>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</si>
  <si>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Février</t>
  </si>
  <si>
    <t xml:space="preserve">Total: </t>
  </si>
  <si>
    <t>Nota:</t>
  </si>
  <si>
    <t>- Demeurent réservés les changements d'horaire pour cause de travail ou de météo</t>
  </si>
  <si>
    <t>- Une absence, même de courte durée, pour maladie ou accident, ne sera rémunérée</t>
  </si>
  <si>
    <t xml:space="preserve">   que sur présentation d'un certificat médical</t>
  </si>
  <si>
    <t>sem.</t>
  </si>
  <si>
    <t>jour</t>
  </si>
  <si>
    <t>j. travail</t>
  </si>
  <si>
    <t>j. vacances</t>
  </si>
  <si>
    <t>j. fériés</t>
  </si>
  <si>
    <t>semaine moyenne</t>
  </si>
  <si>
    <t>=</t>
  </si>
  <si>
    <t>heures par semaine</t>
  </si>
  <si>
    <t xml:space="preserve"> vacances</t>
  </si>
  <si>
    <t xml:space="preserve"> "ponts"</t>
  </si>
  <si>
    <t>heures par jour</t>
  </si>
  <si>
    <t>Journée moy.</t>
  </si>
  <si>
    <t xml:space="preserve">Semaine moy. </t>
  </si>
  <si>
    <t>journée moyenne de travail</t>
  </si>
  <si>
    <t>h</t>
  </si>
  <si>
    <t xml:space="preserve">janvier </t>
  </si>
  <si>
    <t xml:space="preserve">février </t>
  </si>
  <si>
    <t xml:space="preserve">mars </t>
  </si>
  <si>
    <t xml:space="preserve">avril </t>
  </si>
  <si>
    <t>mai</t>
  </si>
  <si>
    <t xml:space="preserve">juin </t>
  </si>
  <si>
    <t xml:space="preserve">juillet </t>
  </si>
  <si>
    <t>août</t>
  </si>
  <si>
    <t>septembre</t>
  </si>
  <si>
    <t xml:space="preserve">octobre </t>
  </si>
  <si>
    <t xml:space="preserve">novembre </t>
  </si>
  <si>
    <t xml:space="preserve">décembre </t>
  </si>
  <si>
    <t>A</t>
  </si>
  <si>
    <t>B</t>
  </si>
  <si>
    <t>5 semaines</t>
  </si>
  <si>
    <t>6 semaines</t>
  </si>
  <si>
    <t>1)</t>
  </si>
  <si>
    <t>Jours féries</t>
  </si>
  <si>
    <t>X</t>
  </si>
  <si>
    <t>Vendredi Saint</t>
  </si>
  <si>
    <t>Lundi de Pâques</t>
  </si>
  <si>
    <t>1er août</t>
  </si>
  <si>
    <t>Lundi du Jeûne</t>
  </si>
  <si>
    <t>2)</t>
  </si>
  <si>
    <t>Vacances</t>
  </si>
  <si>
    <t>A déduire de cas en cas, les absences pour :</t>
  </si>
  <si>
    <t>service militaire ou équivalent</t>
  </si>
  <si>
    <t>maladie, accident</t>
  </si>
  <si>
    <t>chômage intempéries (sauf les heures remplacées)</t>
  </si>
  <si>
    <t>absences diverses autorisées (mariage, déménagement, etc.)</t>
  </si>
  <si>
    <t xml:space="preserve">Jours </t>
  </si>
  <si>
    <t>de travail</t>
  </si>
  <si>
    <t>:</t>
  </si>
  <si>
    <t xml:space="preserve">(voir horaire brut </t>
  </si>
  <si>
    <t xml:space="preserve">Annexes: </t>
  </si>
  <si>
    <t>heures)</t>
  </si>
  <si>
    <r>
      <t>C</t>
    </r>
    <r>
      <rPr>
        <b/>
        <sz val="11"/>
        <color indexed="23"/>
        <rFont val="Arial"/>
        <family val="2"/>
      </rPr>
      <t xml:space="preserve">OMMISSION </t>
    </r>
    <r>
      <rPr>
        <b/>
        <sz val="11"/>
        <rFont val="Arial"/>
        <family val="2"/>
      </rPr>
      <t>P</t>
    </r>
    <r>
      <rPr>
        <b/>
        <sz val="11"/>
        <color indexed="23"/>
        <rFont val="Arial"/>
        <family val="2"/>
      </rPr>
      <t xml:space="preserve">ARITAIRE </t>
    </r>
    <r>
      <rPr>
        <b/>
        <sz val="11"/>
        <rFont val="Arial"/>
        <family val="2"/>
      </rPr>
      <t>P</t>
    </r>
    <r>
      <rPr>
        <b/>
        <sz val="11"/>
        <color indexed="23"/>
        <rFont val="Arial"/>
        <family val="2"/>
      </rPr>
      <t xml:space="preserve">ROFESSIONNELLE DES </t>
    </r>
    <r>
      <rPr>
        <b/>
        <sz val="11"/>
        <color indexed="17"/>
        <rFont val="Arial"/>
        <family val="2"/>
      </rPr>
      <t>P</t>
    </r>
    <r>
      <rPr>
        <b/>
        <sz val="11"/>
        <color indexed="23"/>
        <rFont val="Arial"/>
        <family val="2"/>
      </rPr>
      <t xml:space="preserve">AYSAGISTES </t>
    </r>
    <r>
      <rPr>
        <b/>
        <sz val="11"/>
        <color indexed="17"/>
        <rFont val="Arial"/>
        <family val="2"/>
      </rPr>
      <t>V</t>
    </r>
    <r>
      <rPr>
        <b/>
        <sz val="11"/>
        <color indexed="23"/>
        <rFont val="Arial"/>
        <family val="2"/>
      </rPr>
      <t>AUDOIS</t>
    </r>
  </si>
  <si>
    <t>n° 20</t>
  </si>
  <si>
    <t>n° 2</t>
  </si>
  <si>
    <t>n° 3</t>
  </si>
  <si>
    <t>n° 6</t>
  </si>
  <si>
    <t>n° 7</t>
  </si>
  <si>
    <t>n° 8</t>
  </si>
  <si>
    <t>n° 9</t>
  </si>
  <si>
    <t>n° 11</t>
  </si>
  <si>
    <t>n° 12</t>
  </si>
  <si>
    <t>n° 13</t>
  </si>
  <si>
    <t>n° 14</t>
  </si>
  <si>
    <t>n° 15</t>
  </si>
  <si>
    <t>n° 16</t>
  </si>
  <si>
    <t>n° 17</t>
  </si>
  <si>
    <t>n° 18</t>
  </si>
  <si>
    <t>n° 19</t>
  </si>
  <si>
    <t>n° 30</t>
  </si>
  <si>
    <t>n° 21</t>
  </si>
  <si>
    <t>n° 23</t>
  </si>
  <si>
    <t>n° 24</t>
  </si>
  <si>
    <t>n° 25</t>
  </si>
  <si>
    <t>n° 26</t>
  </si>
  <si>
    <t>n° 27</t>
  </si>
  <si>
    <t>n° 28</t>
  </si>
  <si>
    <t>n° 29</t>
  </si>
  <si>
    <t>n° 31</t>
  </si>
  <si>
    <t>n° 32</t>
  </si>
  <si>
    <t>n° 33</t>
  </si>
  <si>
    <t>n° 34</t>
  </si>
  <si>
    <t>n° 35</t>
  </si>
  <si>
    <t>n° 36</t>
  </si>
  <si>
    <t>n° 37</t>
  </si>
  <si>
    <t>n° 38</t>
  </si>
  <si>
    <t>n° 39</t>
  </si>
  <si>
    <t>n° 40</t>
  </si>
  <si>
    <t>n° 41</t>
  </si>
  <si>
    <t>n° 42</t>
  </si>
  <si>
    <t>n° 43</t>
  </si>
  <si>
    <t>n° 44</t>
  </si>
  <si>
    <t>n° 45</t>
  </si>
  <si>
    <t>n° 46</t>
  </si>
  <si>
    <t>n° 47</t>
  </si>
  <si>
    <t>n° 48</t>
  </si>
  <si>
    <t>n° 49</t>
  </si>
  <si>
    <t>n° 50</t>
  </si>
  <si>
    <t>n° 51</t>
  </si>
  <si>
    <t>n° 52</t>
  </si>
  <si>
    <t>- 1 tabelle de calculation</t>
  </si>
  <si>
    <r>
      <t xml:space="preserve">Heures </t>
    </r>
    <r>
      <rPr>
        <b/>
        <u/>
        <sz val="11"/>
        <rFont val="Arial"/>
        <family val="2"/>
      </rPr>
      <t>à payer</t>
    </r>
    <r>
      <rPr>
        <b/>
        <sz val="11"/>
        <rFont val="Arial"/>
        <family val="2"/>
      </rPr>
      <t xml:space="preserve"> selon horaire brut</t>
    </r>
  </si>
  <si>
    <r>
      <t xml:space="preserve">A déduire </t>
    </r>
    <r>
      <rPr>
        <b/>
        <u/>
        <sz val="11"/>
        <rFont val="Arial"/>
        <family val="2"/>
      </rPr>
      <t>pour le viatique seulement</t>
    </r>
  </si>
  <si>
    <r>
      <t>Total des heures effectivement travaillées* (</t>
    </r>
    <r>
      <rPr>
        <b/>
        <sz val="11"/>
        <rFont val="Arial"/>
        <family val="2"/>
      </rPr>
      <t>donc viatiques</t>
    </r>
    <r>
      <rPr>
        <sz val="11"/>
        <rFont val="Arial"/>
        <family val="2"/>
      </rPr>
      <t xml:space="preserve"> </t>
    </r>
  </si>
  <si>
    <r>
      <t>à payer</t>
    </r>
    <r>
      <rPr>
        <sz val="11"/>
        <rFont val="Arial"/>
        <family val="2"/>
      </rPr>
      <t>) sous réserve des déductions ci-dessous.</t>
    </r>
  </si>
  <si>
    <r>
      <t xml:space="preserve">* Le total de ces heures n'est bien sûr pas le même que celui des heures </t>
    </r>
    <r>
      <rPr>
        <b/>
        <sz val="11"/>
        <rFont val="Arial"/>
        <family val="2"/>
      </rPr>
      <t>à payer</t>
    </r>
    <r>
      <rPr>
        <sz val="11"/>
        <rFont val="Arial"/>
        <family val="2"/>
      </rPr>
      <t xml:space="preserve"> </t>
    </r>
  </si>
  <si>
    <t>(VACANCES OBLIGATOIRES SELON ART. 13 CCT)</t>
  </si>
  <si>
    <t xml:space="preserve">  donne droit à une journée de compensation</t>
  </si>
  <si>
    <t>- Si les vacances d'été sont prises les deux premières semaines d'août, le 1er août</t>
  </si>
  <si>
    <t>En cas de vacances les 2 premières semaines d'août, le 1er août</t>
  </si>
  <si>
    <t>donne droit à une journée de compensation</t>
  </si>
  <si>
    <t>n° 22</t>
  </si>
  <si>
    <t>- 1 tabelle jours vacances et fériés payables</t>
  </si>
  <si>
    <t>j. pont</t>
  </si>
  <si>
    <t>x</t>
  </si>
  <si>
    <t>n° 4</t>
  </si>
  <si>
    <t>n° 5</t>
  </si>
  <si>
    <t>n° 10</t>
  </si>
  <si>
    <t>Total</t>
  </si>
  <si>
    <t>été, 3 semaines</t>
  </si>
  <si>
    <t>n°1</t>
  </si>
  <si>
    <t>Les périodes de vacances sont conseillées mais ne signifient pas une fermeture de l'entreprise</t>
  </si>
  <si>
    <t>2 janvier</t>
  </si>
  <si>
    <t>Noël</t>
  </si>
  <si>
    <t>6ème semaine (+50 ans) A FIXER</t>
  </si>
  <si>
    <t>ATTENTION L'employeur et le travailleur doivent encore planifier 5 jours de vacances pour les salariés dès 50 ans révolus ou 20 ans d'activité dans l'entreprise</t>
  </si>
  <si>
    <t>n° 1</t>
  </si>
  <si>
    <t>1 joutrs de ponts</t>
  </si>
  <si>
    <t>1er janvier</t>
  </si>
  <si>
    <t>Pentecôte</t>
  </si>
  <si>
    <t>Ascension</t>
  </si>
  <si>
    <t xml:space="preserve">Total </t>
  </si>
  <si>
    <r>
      <rPr>
        <sz val="9"/>
        <rFont val="Univers 57 Condensed"/>
      </rPr>
      <t>1</t>
    </r>
    <r>
      <rPr>
        <sz val="7"/>
        <rFont val="Univers 57 Condensed"/>
      </rPr>
      <t xml:space="preserve"> Commission paritaire professionnelle des paysagistes vaudois</t>
    </r>
  </si>
  <si>
    <t>ou</t>
  </si>
  <si>
    <t>pour semaine à 8h/j</t>
  </si>
  <si>
    <t>pour semaine à 8h30/j</t>
  </si>
  <si>
    <t>pour semaine à 9h/j</t>
  </si>
  <si>
    <r>
      <t>CPP</t>
    </r>
    <r>
      <rPr>
        <b/>
        <i/>
        <sz val="14"/>
        <color indexed="17"/>
        <rFont val="Univers 57 Condensed"/>
      </rPr>
      <t>pv</t>
    </r>
    <r>
      <rPr>
        <b/>
        <vertAlign val="superscript"/>
        <sz val="11"/>
        <rFont val="Univers 57 Condensed"/>
      </rPr>
      <t>1</t>
    </r>
    <r>
      <rPr>
        <b/>
        <sz val="14"/>
        <rFont val="Univers 57 Condensed"/>
      </rPr>
      <t xml:space="preserve"> / HORAIRE 2025</t>
    </r>
    <r>
      <rPr>
        <b/>
        <sz val="11"/>
        <rFont val="Univers 57 Condensed"/>
      </rPr>
      <t xml:space="preserve"> </t>
    </r>
    <r>
      <rPr>
        <sz val="11"/>
        <rFont val="Univers 57 Condensed"/>
      </rPr>
      <t>(</t>
    </r>
    <r>
      <rPr>
        <u/>
        <sz val="11"/>
        <rFont val="Univers 57 Condensed"/>
      </rPr>
      <t>travail effectif, non compté le temps de transport, mais inclus la pause du matin</t>
    </r>
    <r>
      <rPr>
        <sz val="11"/>
        <rFont val="Univers 57 Condensed"/>
      </rPr>
      <t xml:space="preserve">) </t>
    </r>
  </si>
  <si>
    <r>
      <t xml:space="preserve">HORAIRE INDICATIF 2025 </t>
    </r>
    <r>
      <rPr>
        <sz val="16"/>
        <rFont val="Univers 57 Condensed"/>
        <family val="2"/>
      </rPr>
      <t>(inclus les vacances)</t>
    </r>
  </si>
  <si>
    <t>Reprise: 13 janvier - fin du travail: 19 décembre</t>
  </si>
  <si>
    <t>01.04 au 12.09</t>
  </si>
  <si>
    <t>JOURS DE VACANCES ET FERIES EN 2025</t>
  </si>
  <si>
    <t>01.01 au 28.02</t>
  </si>
  <si>
    <t>01.03 au 31.03</t>
  </si>
  <si>
    <t>13.09 au 28.10</t>
  </si>
  <si>
    <t>29.10 au 19.12</t>
  </si>
  <si>
    <t>janvier, 5 jours</t>
  </si>
  <si>
    <t>Noël, 6 jours</t>
  </si>
  <si>
    <t xml:space="preserve">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</si>
</sst>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9">
    <font>
      <sz val="10"/>
      <name val="Arial"/>
    </font>
    <font>
      <b/>
      <sz val="11"/>
      <name val="Univers 57 Condensed"/>
      <family val="2"/>
    </font>
    <font>
      <sz val="11"/>
      <name val="Univers 57 Condensed"/>
      <family val="2"/>
    </font>
    <font>
      <sz val="10"/>
      <name val="Univers 57 Condensed"/>
      <family val="2"/>
    </font>
    <font>
      <b/>
      <sz val="10"/>
      <name val="Univers 57 Condensed"/>
      <family val="2"/>
    </font>
    <font>
      <b/>
      <sz val="8"/>
      <name val="Univers 57 Condensed"/>
      <family val="2"/>
    </font>
    <font>
      <sz val="6"/>
      <name val="Univers 57 Condensed"/>
      <family val="2"/>
    </font>
    <font>
      <sz val="8"/>
      <name val="Univers 57 Condensed"/>
      <family val="2"/>
    </font>
    <font>
      <sz val="9"/>
      <name val="Univers 57 Condensed"/>
      <family val="2"/>
    </font>
    <font>
      <b/>
      <sz val="6"/>
      <name val="Univers 57 Condensed"/>
      <family val="2"/>
    </font>
    <font>
      <b/>
      <sz val="9"/>
      <name val="Univers 57 Condensed"/>
      <family val="2"/>
    </font>
    <font>
      <sz val="10"/>
      <name val="Arial"/>
      <family val="2"/>
    </font>
    <font>
      <sz val="11"/>
      <name val="Univers 57 Condensed"/>
    </font>
    <font>
      <u/>
      <sz val="11"/>
      <name val="Univers 57 Condensed"/>
    </font>
    <font>
      <b/>
      <sz val="11"/>
      <name val="Arial"/>
      <family val="2"/>
    </font>
    <font>
      <b/>
      <sz val="11"/>
      <color indexed="23"/>
      <name val="Arial"/>
      <family val="2"/>
    </font>
    <font>
      <b/>
      <sz val="11"/>
      <color indexed="17"/>
      <name val="Arial"/>
      <family val="2"/>
    </font>
    <font>
      <u/>
      <sz val="11"/>
      <name val="Univers 57 Condensed"/>
      <family val="2"/>
    </font>
    <font>
      <b/>
      <sz val="11"/>
      <color indexed="10"/>
      <name val="Univers 57 Condensed"/>
      <family val="2"/>
    </font>
    <font>
      <u/>
      <sz val="16"/>
      <name val="Univers 57 Condensed"/>
      <family val="2"/>
    </font>
    <font>
      <sz val="16"/>
      <name val="Univers 57 Condensed"/>
      <family val="2"/>
    </font>
    <font>
      <sz val="11"/>
      <name val="Arial Narrow"/>
      <family val="2"/>
    </font>
    <font>
      <b/>
      <sz val="14"/>
      <color indexed="55"/>
      <name val="Univers 57 Condensed"/>
    </font>
    <font>
      <b/>
      <i/>
      <sz val="14"/>
      <color indexed="17"/>
      <name val="Univers 57 Condensed"/>
    </font>
    <font>
      <b/>
      <sz val="14"/>
      <name val="Univers 57 Condensed"/>
    </font>
    <font>
      <b/>
      <sz val="11"/>
      <name val="Univers 57 Condensed"/>
    </font>
    <font>
      <b/>
      <vertAlign val="superscript"/>
      <sz val="11"/>
      <name val="Univers 57 Condensed"/>
    </font>
    <font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u val="doubleAccounting"/>
      <sz val="11"/>
      <name val="Arial"/>
      <family val="2"/>
    </font>
    <font>
      <b/>
      <sz val="10"/>
      <name val="Arial"/>
      <family val="2"/>
    </font>
    <font>
      <b/>
      <sz val="8"/>
      <name val="Univers 57 Condensed"/>
    </font>
    <font>
      <sz val="8"/>
      <color theme="1"/>
      <name val="Univers 57 Condensed"/>
      <family val="2"/>
    </font>
    <font>
      <sz val="8"/>
      <name val="Univers 57 Condensed"/>
    </font>
    <font>
      <sz val="7"/>
      <name val="Univers 57 Condensed"/>
    </font>
    <font>
      <b/>
      <sz val="8"/>
      <color rgb="FFFF0000"/>
      <name val="Univers 57 Condensed"/>
      <family val="2"/>
    </font>
    <font>
      <sz val="9"/>
      <name val="Univers 57 Condensed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1" xfId="0" applyFont="1" applyBorder="1"/>
    <xf numFmtId="0" fontId="5" fillId="0" borderId="0" xfId="0" applyFont="1"/>
    <xf numFmtId="1" fontId="7" fillId="0" borderId="0" xfId="0" applyNumberFormat="1" applyFont="1"/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0" fontId="7" fillId="0" borderId="3" xfId="0" quotePrefix="1" applyFont="1" applyBorder="1" applyAlignment="1">
      <alignment horizontal="right"/>
    </xf>
    <xf numFmtId="0" fontId="5" fillId="2" borderId="3" xfId="0" applyFont="1" applyFill="1" applyBorder="1"/>
    <xf numFmtId="0" fontId="5" fillId="0" borderId="4" xfId="0" applyFont="1" applyBorder="1"/>
    <xf numFmtId="0" fontId="7" fillId="2" borderId="0" xfId="0" applyFont="1" applyFill="1"/>
    <xf numFmtId="0" fontId="10" fillId="0" borderId="0" xfId="0" applyFont="1"/>
    <xf numFmtId="0" fontId="4" fillId="2" borderId="0" xfId="0" applyFont="1" applyFill="1"/>
    <xf numFmtId="0" fontId="10" fillId="2" borderId="0" xfId="0" applyFont="1" applyFill="1"/>
    <xf numFmtId="0" fontId="7" fillId="0" borderId="3" xfId="0" applyFont="1" applyBorder="1"/>
    <xf numFmtId="1" fontId="5" fillId="3" borderId="6" xfId="0" applyNumberFormat="1" applyFont="1" applyFill="1" applyBorder="1"/>
    <xf numFmtId="1" fontId="7" fillId="3" borderId="7" xfId="0" applyNumberFormat="1" applyFont="1" applyFill="1" applyBorder="1" applyAlignment="1">
      <alignment horizontal="right"/>
    </xf>
    <xf numFmtId="1" fontId="7" fillId="3" borderId="8" xfId="0" applyNumberFormat="1" applyFont="1" applyFill="1" applyBorder="1"/>
    <xf numFmtId="1" fontId="5" fillId="3" borderId="7" xfId="0" applyNumberFormat="1" applyFont="1" applyFill="1" applyBorder="1"/>
    <xf numFmtId="1" fontId="7" fillId="3" borderId="7" xfId="0" applyNumberFormat="1" applyFont="1" applyFill="1" applyBorder="1"/>
    <xf numFmtId="1" fontId="5" fillId="3" borderId="8" xfId="0" applyNumberFormat="1" applyFont="1" applyFill="1" applyBorder="1"/>
    <xf numFmtId="0" fontId="7" fillId="3" borderId="9" xfId="0" applyFont="1" applyFill="1" applyBorder="1"/>
    <xf numFmtId="0" fontId="7" fillId="4" borderId="9" xfId="0" applyFont="1" applyFill="1" applyBorder="1"/>
    <xf numFmtId="0" fontId="7" fillId="5" borderId="9" xfId="0" applyFont="1" applyFill="1" applyBorder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2" fillId="0" borderId="7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2" fontId="2" fillId="0" borderId="13" xfId="0" applyNumberFormat="1" applyFont="1" applyBorder="1" applyAlignment="1">
      <alignment horizontal="center"/>
    </xf>
    <xf numFmtId="1" fontId="2" fillId="0" borderId="14" xfId="0" quotePrefix="1" applyNumberFormat="1" applyFont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quotePrefix="1" applyFont="1" applyBorder="1" applyAlignment="1">
      <alignment horizontal="center"/>
    </xf>
    <xf numFmtId="1" fontId="2" fillId="0" borderId="3" xfId="0" quotePrefix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quotePrefix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0" xfId="0" quotePrefix="1" applyFont="1"/>
    <xf numFmtId="0" fontId="19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0" xfId="0" applyFont="1"/>
    <xf numFmtId="0" fontId="5" fillId="0" borderId="17" xfId="0" applyFont="1" applyBorder="1"/>
    <xf numFmtId="165" fontId="7" fillId="0" borderId="18" xfId="0" applyNumberFormat="1" applyFont="1" applyBorder="1"/>
    <xf numFmtId="0" fontId="7" fillId="0" borderId="18" xfId="0" applyFont="1" applyBorder="1"/>
    <xf numFmtId="0" fontId="5" fillId="0" borderId="18" xfId="0" applyFont="1" applyBorder="1" applyAlignment="1">
      <alignment horizontal="right"/>
    </xf>
    <xf numFmtId="2" fontId="7" fillId="0" borderId="18" xfId="0" applyNumberFormat="1" applyFont="1" applyBorder="1"/>
    <xf numFmtId="0" fontId="5" fillId="0" borderId="17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1" fontId="5" fillId="5" borderId="22" xfId="0" applyNumberFormat="1" applyFont="1" applyFill="1" applyBorder="1"/>
    <xf numFmtId="1" fontId="7" fillId="5" borderId="23" xfId="0" applyNumberFormat="1" applyFont="1" applyFill="1" applyBorder="1" applyAlignment="1">
      <alignment horizontal="right"/>
    </xf>
    <xf numFmtId="1" fontId="7" fillId="5" borderId="24" xfId="0" applyNumberFormat="1" applyFont="1" applyFill="1" applyBorder="1"/>
    <xf numFmtId="1" fontId="5" fillId="5" borderId="23" xfId="0" applyNumberFormat="1" applyFont="1" applyFill="1" applyBorder="1"/>
    <xf numFmtId="1" fontId="7" fillId="5" borderId="23" xfId="0" applyNumberFormat="1" applyFont="1" applyFill="1" applyBorder="1"/>
    <xf numFmtId="1" fontId="5" fillId="5" borderId="24" xfId="0" applyNumberFormat="1" applyFont="1" applyFill="1" applyBorder="1"/>
    <xf numFmtId="4" fontId="2" fillId="0" borderId="25" xfId="0" applyNumberFormat="1" applyFont="1" applyBorder="1" applyAlignment="1">
      <alignment horizontal="center"/>
    </xf>
    <xf numFmtId="0" fontId="27" fillId="0" borderId="0" xfId="0" applyFont="1"/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7" fillId="0" borderId="27" xfId="0" applyFont="1" applyBorder="1"/>
    <xf numFmtId="4" fontId="27" fillId="0" borderId="27" xfId="0" applyNumberFormat="1" applyFont="1" applyBorder="1"/>
    <xf numFmtId="0" fontId="14" fillId="0" borderId="28" xfId="0" applyFont="1" applyBorder="1"/>
    <xf numFmtId="0" fontId="27" fillId="0" borderId="28" xfId="0" applyFont="1" applyBorder="1"/>
    <xf numFmtId="4" fontId="27" fillId="0" borderId="26" xfId="0" applyNumberFormat="1" applyFont="1" applyBorder="1"/>
    <xf numFmtId="0" fontId="27" fillId="0" borderId="26" xfId="0" applyFont="1" applyBorder="1"/>
    <xf numFmtId="2" fontId="27" fillId="0" borderId="27" xfId="0" applyNumberFormat="1" applyFont="1" applyBorder="1"/>
    <xf numFmtId="4" fontId="30" fillId="0" borderId="27" xfId="0" applyNumberFormat="1" applyFont="1" applyBorder="1" applyAlignment="1">
      <alignment vertical="top"/>
    </xf>
    <xf numFmtId="0" fontId="27" fillId="0" borderId="30" xfId="0" applyFont="1" applyBorder="1"/>
    <xf numFmtId="0" fontId="0" fillId="0" borderId="17" xfId="0" applyBorder="1" applyAlignment="1">
      <alignment textRotation="90"/>
    </xf>
    <xf numFmtId="0" fontId="7" fillId="8" borderId="1" xfId="0" applyFont="1" applyFill="1" applyBorder="1" applyAlignment="1">
      <alignment horizontal="center"/>
    </xf>
    <xf numFmtId="165" fontId="7" fillId="8" borderId="18" xfId="0" applyNumberFormat="1" applyFont="1" applyFill="1" applyBorder="1"/>
    <xf numFmtId="0" fontId="5" fillId="8" borderId="17" xfId="0" applyFont="1" applyFill="1" applyBorder="1"/>
    <xf numFmtId="1" fontId="2" fillId="0" borderId="0" xfId="0" quotePrefix="1" applyNumberFormat="1" applyFont="1" applyAlignment="1">
      <alignment horizontal="center"/>
    </xf>
    <xf numFmtId="4" fontId="2" fillId="0" borderId="7" xfId="0" applyNumberFormat="1" applyFont="1" applyBorder="1"/>
    <xf numFmtId="0" fontId="5" fillId="9" borderId="17" xfId="0" applyFont="1" applyFill="1" applyBorder="1"/>
    <xf numFmtId="165" fontId="7" fillId="9" borderId="18" xfId="0" applyNumberFormat="1" applyFont="1" applyFill="1" applyBorder="1"/>
    <xf numFmtId="0" fontId="7" fillId="9" borderId="1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165" fontId="7" fillId="9" borderId="18" xfId="0" applyNumberFormat="1" applyFont="1" applyFill="1" applyBorder="1" applyAlignment="1">
      <alignment horizontal="right"/>
    </xf>
    <xf numFmtId="0" fontId="5" fillId="9" borderId="17" xfId="0" applyFont="1" applyFill="1" applyBorder="1" applyAlignment="1">
      <alignment horizontal="center"/>
    </xf>
    <xf numFmtId="1" fontId="5" fillId="8" borderId="22" xfId="0" applyNumberFormat="1" applyFont="1" applyFill="1" applyBorder="1"/>
    <xf numFmtId="1" fontId="7" fillId="8" borderId="23" xfId="0" applyNumberFormat="1" applyFont="1" applyFill="1" applyBorder="1" applyAlignment="1">
      <alignment horizontal="right"/>
    </xf>
    <xf numFmtId="1" fontId="7" fillId="8" borderId="24" xfId="0" applyNumberFormat="1" applyFont="1" applyFill="1" applyBorder="1"/>
    <xf numFmtId="1" fontId="5" fillId="8" borderId="23" xfId="0" applyNumberFormat="1" applyFont="1" applyFill="1" applyBorder="1"/>
    <xf numFmtId="1" fontId="7" fillId="8" borderId="23" xfId="0" applyNumberFormat="1" applyFont="1" applyFill="1" applyBorder="1"/>
    <xf numFmtId="1" fontId="5" fillId="8" borderId="24" xfId="0" applyNumberFormat="1" applyFont="1" applyFill="1" applyBorder="1"/>
    <xf numFmtId="0" fontId="5" fillId="9" borderId="34" xfId="0" applyFont="1" applyFill="1" applyBorder="1"/>
    <xf numFmtId="0" fontId="7" fillId="9" borderId="17" xfId="0" applyFont="1" applyFill="1" applyBorder="1"/>
    <xf numFmtId="0" fontId="7" fillId="8" borderId="21" xfId="0" applyFont="1" applyFill="1" applyBorder="1" applyAlignment="1">
      <alignment horizontal="center"/>
    </xf>
    <xf numFmtId="0" fontId="7" fillId="0" borderId="34" xfId="0" applyFont="1" applyBorder="1"/>
    <xf numFmtId="0" fontId="5" fillId="0" borderId="34" xfId="0" applyFont="1" applyBorder="1"/>
    <xf numFmtId="0" fontId="5" fillId="9" borderId="34" xfId="0" applyFont="1" applyFill="1" applyBorder="1" applyAlignment="1">
      <alignment horizontal="center"/>
    </xf>
    <xf numFmtId="165" fontId="7" fillId="0" borderId="38" xfId="0" applyNumberFormat="1" applyFont="1" applyBorder="1"/>
    <xf numFmtId="165" fontId="7" fillId="9" borderId="38" xfId="0" applyNumberFormat="1" applyFont="1" applyFill="1" applyBorder="1"/>
    <xf numFmtId="0" fontId="7" fillId="0" borderId="38" xfId="0" applyFont="1" applyBorder="1"/>
    <xf numFmtId="4" fontId="7" fillId="0" borderId="38" xfId="0" applyNumberFormat="1" applyFont="1" applyBorder="1"/>
    <xf numFmtId="0" fontId="5" fillId="8" borderId="39" xfId="0" applyFont="1" applyFill="1" applyBorder="1"/>
    <xf numFmtId="165" fontId="7" fillId="8" borderId="29" xfId="0" applyNumberFormat="1" applyFont="1" applyFill="1" applyBorder="1"/>
    <xf numFmtId="17" fontId="9" fillId="0" borderId="40" xfId="0" applyNumberFormat="1" applyFont="1" applyBorder="1" applyAlignment="1">
      <alignment horizontal="left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right"/>
    </xf>
    <xf numFmtId="17" fontId="9" fillId="0" borderId="43" xfId="0" applyNumberFormat="1" applyFont="1" applyBorder="1" applyAlignment="1">
      <alignment horizontal="left"/>
    </xf>
    <xf numFmtId="0" fontId="6" fillId="0" borderId="44" xfId="0" applyFont="1" applyBorder="1" applyAlignment="1">
      <alignment horizontal="right"/>
    </xf>
    <xf numFmtId="165" fontId="7" fillId="0" borderId="3" xfId="0" applyNumberFormat="1" applyFont="1" applyBorder="1"/>
    <xf numFmtId="1" fontId="7" fillId="0" borderId="3" xfId="0" applyNumberFormat="1" applyFont="1" applyBorder="1"/>
    <xf numFmtId="1" fontId="3" fillId="0" borderId="3" xfId="0" applyNumberFormat="1" applyFont="1" applyBorder="1"/>
    <xf numFmtId="2" fontId="5" fillId="0" borderId="3" xfId="0" applyNumberFormat="1" applyFont="1" applyBorder="1"/>
    <xf numFmtId="0" fontId="5" fillId="8" borderId="34" xfId="0" applyFont="1" applyFill="1" applyBorder="1"/>
    <xf numFmtId="1" fontId="5" fillId="0" borderId="6" xfId="0" applyNumberFormat="1" applyFont="1" applyBorder="1"/>
    <xf numFmtId="1" fontId="7" fillId="0" borderId="7" xfId="0" applyNumberFormat="1" applyFont="1" applyBorder="1" applyAlignment="1">
      <alignment horizontal="right"/>
    </xf>
    <xf numFmtId="1" fontId="7" fillId="0" borderId="8" xfId="0" applyNumberFormat="1" applyFont="1" applyBorder="1"/>
    <xf numFmtId="1" fontId="5" fillId="0" borderId="7" xfId="0" applyNumberFormat="1" applyFont="1" applyBorder="1"/>
    <xf numFmtId="1" fontId="7" fillId="0" borderId="7" xfId="0" applyNumberFormat="1" applyFont="1" applyBorder="1"/>
    <xf numFmtId="1" fontId="5" fillId="0" borderId="8" xfId="0" applyNumberFormat="1" applyFont="1" applyBorder="1"/>
    <xf numFmtId="0" fontId="4" fillId="0" borderId="3" xfId="0" applyFont="1" applyBorder="1"/>
    <xf numFmtId="0" fontId="7" fillId="9" borderId="39" xfId="0" applyFont="1" applyFill="1" applyBorder="1"/>
    <xf numFmtId="165" fontId="7" fillId="9" borderId="29" xfId="0" applyNumberFormat="1" applyFont="1" applyFill="1" applyBorder="1"/>
    <xf numFmtId="0" fontId="34" fillId="8" borderId="1" xfId="0" applyFont="1" applyFill="1" applyBorder="1" applyAlignment="1">
      <alignment horizontal="center"/>
    </xf>
    <xf numFmtId="0" fontId="32" fillId="8" borderId="17" xfId="0" applyFont="1" applyFill="1" applyBorder="1"/>
    <xf numFmtId="0" fontId="3" fillId="0" borderId="3" xfId="0" applyFont="1" applyBorder="1"/>
    <xf numFmtId="0" fontId="3" fillId="0" borderId="4" xfId="0" applyFont="1" applyBorder="1"/>
    <xf numFmtId="4" fontId="30" fillId="0" borderId="21" xfId="0" applyNumberFormat="1" applyFont="1" applyBorder="1" applyAlignment="1">
      <alignment vertical="top"/>
    </xf>
    <xf numFmtId="165" fontId="7" fillId="7" borderId="20" xfId="0" applyNumberFormat="1" applyFont="1" applyFill="1" applyBorder="1"/>
    <xf numFmtId="0" fontId="5" fillId="7" borderId="17" xfId="0" applyFont="1" applyFill="1" applyBorder="1"/>
    <xf numFmtId="165" fontId="7" fillId="7" borderId="18" xfId="0" applyNumberFormat="1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7" xfId="0" applyFont="1" applyFill="1" applyBorder="1"/>
    <xf numFmtId="165" fontId="7" fillId="7" borderId="18" xfId="0" applyNumberFormat="1" applyFont="1" applyFill="1" applyBorder="1" applyAlignment="1">
      <alignment horizontal="right"/>
    </xf>
    <xf numFmtId="0" fontId="7" fillId="7" borderId="21" xfId="0" applyFont="1" applyFill="1" applyBorder="1" applyAlignment="1">
      <alignment horizontal="center"/>
    </xf>
    <xf numFmtId="0" fontId="5" fillId="7" borderId="39" xfId="0" applyFont="1" applyFill="1" applyBorder="1"/>
    <xf numFmtId="165" fontId="7" fillId="7" borderId="29" xfId="0" applyNumberFormat="1" applyFont="1" applyFill="1" applyBorder="1" applyAlignment="1">
      <alignment horizontal="right"/>
    </xf>
    <xf numFmtId="0" fontId="5" fillId="7" borderId="34" xfId="0" applyFont="1" applyFill="1" applyBorder="1" applyAlignment="1">
      <alignment horizontal="center"/>
    </xf>
    <xf numFmtId="165" fontId="7" fillId="7" borderId="38" xfId="0" applyNumberFormat="1" applyFont="1" applyFill="1" applyBorder="1"/>
    <xf numFmtId="0" fontId="5" fillId="7" borderId="17" xfId="0" applyFont="1" applyFill="1" applyBorder="1" applyAlignment="1">
      <alignment horizontal="center"/>
    </xf>
    <xf numFmtId="0" fontId="7" fillId="7" borderId="34" xfId="0" applyFont="1" applyFill="1" applyBorder="1"/>
    <xf numFmtId="0" fontId="5" fillId="7" borderId="34" xfId="0" applyFont="1" applyFill="1" applyBorder="1" applyAlignment="1">
      <alignment horizontal="left"/>
    </xf>
    <xf numFmtId="0" fontId="5" fillId="7" borderId="34" xfId="0" applyFont="1" applyFill="1" applyBorder="1"/>
    <xf numFmtId="0" fontId="5" fillId="7" borderId="17" xfId="0" applyFont="1" applyFill="1" applyBorder="1" applyAlignment="1">
      <alignment horizontal="center" vertical="center" textRotation="90"/>
    </xf>
    <xf numFmtId="165" fontId="7" fillId="7" borderId="38" xfId="0" applyNumberFormat="1" applyFont="1" applyFill="1" applyBorder="1" applyAlignment="1">
      <alignment horizontal="right"/>
    </xf>
    <xf numFmtId="0" fontId="5" fillId="7" borderId="17" xfId="0" applyFont="1" applyFill="1" applyBorder="1" applyAlignment="1">
      <alignment vertical="center" textRotation="90"/>
    </xf>
    <xf numFmtId="0" fontId="5" fillId="7" borderId="17" xfId="0" applyFont="1" applyFill="1" applyBorder="1" applyAlignment="1">
      <alignment horizontal="center" vertical="center"/>
    </xf>
    <xf numFmtId="0" fontId="32" fillId="7" borderId="34" xfId="0" applyFont="1" applyFill="1" applyBorder="1"/>
    <xf numFmtId="0" fontId="5" fillId="7" borderId="17" xfId="0" applyFont="1" applyFill="1" applyBorder="1" applyAlignment="1">
      <alignment horizontal="left"/>
    </xf>
    <xf numFmtId="165" fontId="7" fillId="9" borderId="38" xfId="0" applyNumberFormat="1" applyFont="1" applyFill="1" applyBorder="1" applyAlignment="1">
      <alignment horizontal="right"/>
    </xf>
    <xf numFmtId="0" fontId="33" fillId="8" borderId="21" xfId="0" applyFont="1" applyFill="1" applyBorder="1" applyAlignment="1">
      <alignment horizontal="center"/>
    </xf>
    <xf numFmtId="165" fontId="7" fillId="8" borderId="20" xfId="0" applyNumberFormat="1" applyFont="1" applyFill="1" applyBorder="1"/>
    <xf numFmtId="165" fontId="7" fillId="8" borderId="18" xfId="0" applyNumberFormat="1" applyFont="1" applyFill="1" applyBorder="1" applyAlignment="1">
      <alignment horizontal="right"/>
    </xf>
    <xf numFmtId="0" fontId="5" fillId="6" borderId="17" xfId="0" applyFont="1" applyFill="1" applyBorder="1"/>
    <xf numFmtId="165" fontId="7" fillId="6" borderId="18" xfId="0" applyNumberFormat="1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7" xfId="0" applyFont="1" applyFill="1" applyBorder="1"/>
    <xf numFmtId="0" fontId="5" fillId="6" borderId="31" xfId="0" applyFont="1" applyFill="1" applyBorder="1"/>
    <xf numFmtId="0" fontId="32" fillId="6" borderId="17" xfId="0" applyFont="1" applyFill="1" applyBorder="1" applyAlignment="1">
      <alignment horizontal="center" textRotation="90"/>
    </xf>
    <xf numFmtId="165" fontId="7" fillId="6" borderId="38" xfId="0" applyNumberFormat="1" applyFont="1" applyFill="1" applyBorder="1"/>
    <xf numFmtId="0" fontId="5" fillId="6" borderId="34" xfId="0" applyFont="1" applyFill="1" applyBorder="1"/>
    <xf numFmtId="0" fontId="7" fillId="6" borderId="34" xfId="0" applyFont="1" applyFill="1" applyBorder="1"/>
    <xf numFmtId="0" fontId="32" fillId="6" borderId="17" xfId="0" applyFont="1" applyFill="1" applyBorder="1"/>
    <xf numFmtId="0" fontId="5" fillId="11" borderId="17" xfId="0" applyFont="1" applyFill="1" applyBorder="1"/>
    <xf numFmtId="0" fontId="7" fillId="11" borderId="1" xfId="0" applyFont="1" applyFill="1" applyBorder="1" applyAlignment="1">
      <alignment horizontal="center"/>
    </xf>
    <xf numFmtId="165" fontId="7" fillId="11" borderId="18" xfId="0" applyNumberFormat="1" applyFont="1" applyFill="1" applyBorder="1"/>
    <xf numFmtId="165" fontId="7" fillId="11" borderId="18" xfId="0" applyNumberFormat="1" applyFont="1" applyFill="1" applyBorder="1" applyAlignment="1">
      <alignment horizontal="right"/>
    </xf>
    <xf numFmtId="0" fontId="32" fillId="11" borderId="17" xfId="0" applyFont="1" applyFill="1" applyBorder="1"/>
    <xf numFmtId="0" fontId="33" fillId="11" borderId="1" xfId="0" applyFont="1" applyFill="1" applyBorder="1" applyAlignment="1">
      <alignment horizontal="center"/>
    </xf>
    <xf numFmtId="1" fontId="5" fillId="0" borderId="45" xfId="0" applyNumberFormat="1" applyFont="1" applyBorder="1"/>
    <xf numFmtId="1" fontId="7" fillId="0" borderId="30" xfId="0" applyNumberFormat="1" applyFont="1" applyBorder="1" applyAlignment="1">
      <alignment horizontal="right"/>
    </xf>
    <xf numFmtId="1" fontId="7" fillId="0" borderId="46" xfId="0" applyNumberFormat="1" applyFont="1" applyBorder="1"/>
    <xf numFmtId="1" fontId="5" fillId="2" borderId="30" xfId="0" applyNumberFormat="1" applyFont="1" applyFill="1" applyBorder="1"/>
    <xf numFmtId="1" fontId="7" fillId="0" borderId="30" xfId="0" applyNumberFormat="1" applyFont="1" applyBorder="1"/>
    <xf numFmtId="1" fontId="5" fillId="0" borderId="30" xfId="0" applyNumberFormat="1" applyFont="1" applyBorder="1"/>
    <xf numFmtId="1" fontId="5" fillId="0" borderId="46" xfId="0" applyNumberFormat="1" applyFont="1" applyBorder="1"/>
    <xf numFmtId="0" fontId="4" fillId="0" borderId="47" xfId="0" applyFont="1" applyBorder="1"/>
    <xf numFmtId="0" fontId="4" fillId="0" borderId="33" xfId="0" applyFont="1" applyBorder="1"/>
    <xf numFmtId="0" fontId="7" fillId="0" borderId="33" xfId="0" applyFont="1" applyBorder="1"/>
    <xf numFmtId="0" fontId="5" fillId="0" borderId="19" xfId="0" applyFont="1" applyBorder="1"/>
    <xf numFmtId="4" fontId="32" fillId="0" borderId="48" xfId="0" applyNumberFormat="1" applyFont="1" applyBorder="1"/>
    <xf numFmtId="4" fontId="32" fillId="2" borderId="48" xfId="0" applyNumberFormat="1" applyFont="1" applyFill="1" applyBorder="1"/>
    <xf numFmtId="4" fontId="32" fillId="0" borderId="49" xfId="0" applyNumberFormat="1" applyFont="1" applyBorder="1"/>
    <xf numFmtId="4" fontId="32" fillId="2" borderId="19" xfId="0" applyNumberFormat="1" applyFont="1" applyFill="1" applyBorder="1"/>
    <xf numFmtId="4" fontId="32" fillId="0" borderId="0" xfId="0" applyNumberFormat="1" applyFont="1"/>
    <xf numFmtId="0" fontId="7" fillId="7" borderId="32" xfId="0" applyFont="1" applyFill="1" applyBorder="1"/>
    <xf numFmtId="0" fontId="5" fillId="0" borderId="50" xfId="0" applyFont="1" applyBorder="1"/>
    <xf numFmtId="0" fontId="7" fillId="0" borderId="26" xfId="0" applyFont="1" applyBorder="1"/>
    <xf numFmtId="164" fontId="7" fillId="0" borderId="51" xfId="0" applyNumberFormat="1" applyFont="1" applyBorder="1"/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7" fillId="0" borderId="0" xfId="0" applyFont="1" applyAlignment="1">
      <alignment wrapText="1"/>
    </xf>
    <xf numFmtId="2" fontId="27" fillId="0" borderId="0" xfId="0" applyNumberFormat="1" applyFont="1"/>
    <xf numFmtId="0" fontId="14" fillId="0" borderId="0" xfId="0" applyFont="1"/>
    <xf numFmtId="49" fontId="27" fillId="0" borderId="0" xfId="0" applyNumberFormat="1" applyFont="1"/>
    <xf numFmtId="2" fontId="27" fillId="0" borderId="0" xfId="0" applyNumberFormat="1" applyFont="1" applyAlignment="1">
      <alignment horizontal="right"/>
    </xf>
    <xf numFmtId="0" fontId="27" fillId="10" borderId="0" xfId="0" applyFont="1" applyFill="1"/>
    <xf numFmtId="0" fontId="27" fillId="10" borderId="0" xfId="0" applyFont="1" applyFill="1" applyAlignment="1">
      <alignment horizontal="right"/>
    </xf>
    <xf numFmtId="0" fontId="31" fillId="0" borderId="0" xfId="0" applyFont="1"/>
    <xf numFmtId="2" fontId="14" fillId="0" borderId="0" xfId="0" applyNumberFormat="1" applyFont="1"/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14" fillId="7" borderId="0" xfId="0" applyFont="1" applyFill="1"/>
    <xf numFmtId="4" fontId="14" fillId="0" borderId="0" xfId="0" applyNumberFormat="1" applyFont="1"/>
    <xf numFmtId="0" fontId="27" fillId="0" borderId="0" xfId="0" applyFont="1" applyAlignment="1">
      <alignment vertical="top"/>
    </xf>
    <xf numFmtId="0" fontId="27" fillId="0" borderId="0" xfId="0" applyFont="1" applyAlignment="1">
      <alignment horizontal="right"/>
    </xf>
    <xf numFmtId="0" fontId="14" fillId="0" borderId="30" xfId="0" applyFont="1" applyBorder="1" applyAlignment="1">
      <alignment horizontal="left"/>
    </xf>
    <xf numFmtId="0" fontId="27" fillId="0" borderId="30" xfId="0" applyFont="1" applyBorder="1" applyAlignment="1">
      <alignment wrapText="1"/>
    </xf>
    <xf numFmtId="2" fontId="27" fillId="0" borderId="30" xfId="0" applyNumberFormat="1" applyFont="1" applyBorder="1" applyAlignment="1">
      <alignment horizontal="center"/>
    </xf>
    <xf numFmtId="2" fontId="27" fillId="0" borderId="30" xfId="0" applyNumberFormat="1" applyFont="1" applyBorder="1"/>
    <xf numFmtId="0" fontId="7" fillId="0" borderId="21" xfId="0" applyFont="1" applyBorder="1" applyAlignment="1">
      <alignment horizontal="center"/>
    </xf>
    <xf numFmtId="165" fontId="7" fillId="0" borderId="29" xfId="0" applyNumberFormat="1" applyFont="1" applyBorder="1"/>
    <xf numFmtId="165" fontId="7" fillId="8" borderId="38" xfId="0" applyNumberFormat="1" applyFont="1" applyFill="1" applyBorder="1" applyAlignment="1">
      <alignment horizontal="right"/>
    </xf>
    <xf numFmtId="165" fontId="7" fillId="8" borderId="38" xfId="0" applyNumberFormat="1" applyFont="1" applyFill="1" applyBorder="1"/>
    <xf numFmtId="0" fontId="5" fillId="8" borderId="17" xfId="0" applyFont="1" applyFill="1" applyBorder="1" applyAlignment="1">
      <alignment horizontal="left"/>
    </xf>
    <xf numFmtId="165" fontId="7" fillId="0" borderId="18" xfId="0" applyNumberFormat="1" applyFont="1" applyBorder="1" applyAlignment="1">
      <alignment horizontal="right"/>
    </xf>
    <xf numFmtId="0" fontId="5" fillId="9" borderId="39" xfId="0" applyFont="1" applyFill="1" applyBorder="1" applyAlignment="1">
      <alignment horizontal="center"/>
    </xf>
    <xf numFmtId="0" fontId="36" fillId="7" borderId="34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left"/>
    </xf>
    <xf numFmtId="165" fontId="7" fillId="6" borderId="18" xfId="0" applyNumberFormat="1" applyFont="1" applyFill="1" applyBorder="1" applyAlignment="1">
      <alignment horizontal="right"/>
    </xf>
    <xf numFmtId="0" fontId="7" fillId="6" borderId="0" xfId="0" applyFont="1" applyFill="1"/>
    <xf numFmtId="0" fontId="32" fillId="8" borderId="34" xfId="0" applyFont="1" applyFill="1" applyBorder="1"/>
    <xf numFmtId="0" fontId="0" fillId="6" borderId="17" xfId="0" applyFill="1" applyBorder="1" applyAlignment="1">
      <alignment textRotation="90"/>
    </xf>
    <xf numFmtId="165" fontId="2" fillId="0" borderId="0" xfId="0" applyNumberFormat="1" applyFont="1"/>
    <xf numFmtId="165" fontId="7" fillId="0" borderId="20" xfId="0" applyNumberFormat="1" applyFont="1" applyBorder="1"/>
    <xf numFmtId="17" fontId="5" fillId="2" borderId="35" xfId="0" quotePrefix="1" applyNumberFormat="1" applyFont="1" applyFill="1" applyBorder="1" applyAlignment="1">
      <alignment horizontal="center"/>
    </xf>
    <xf numFmtId="0" fontId="5" fillId="2" borderId="36" xfId="0" applyFont="1" applyFill="1" applyBorder="1"/>
    <xf numFmtId="0" fontId="5" fillId="2" borderId="37" xfId="0" applyFont="1" applyFill="1" applyBorder="1"/>
    <xf numFmtId="17" fontId="5" fillId="0" borderId="35" xfId="0" quotePrefix="1" applyNumberFormat="1" applyFont="1" applyBorder="1" applyAlignment="1">
      <alignment horizontal="center"/>
    </xf>
    <xf numFmtId="0" fontId="5" fillId="0" borderId="36" xfId="0" applyFont="1" applyBorder="1"/>
    <xf numFmtId="0" fontId="5" fillId="0" borderId="37" xfId="0" applyFont="1" applyBorder="1"/>
    <xf numFmtId="17" fontId="5" fillId="0" borderId="36" xfId="0" quotePrefix="1" applyNumberFormat="1" applyFont="1" applyBorder="1" applyAlignment="1">
      <alignment horizontal="center"/>
    </xf>
    <xf numFmtId="4" fontId="32" fillId="0" borderId="48" xfId="0" applyNumberFormat="1" applyFont="1" applyBorder="1"/>
    <xf numFmtId="4" fontId="32" fillId="0" borderId="49" xfId="0" applyNumberFormat="1" applyFont="1" applyBorder="1"/>
    <xf numFmtId="4" fontId="32" fillId="0" borderId="19" xfId="0" applyNumberFormat="1" applyFont="1" applyBorder="1"/>
    <xf numFmtId="0" fontId="36" fillId="6" borderId="2" xfId="0" applyFont="1" applyFill="1" applyBorder="1" applyAlignment="1">
      <alignment horizontal="center"/>
    </xf>
    <xf numFmtId="0" fontId="36" fillId="6" borderId="3" xfId="0" applyFont="1" applyFill="1" applyBorder="1" applyAlignment="1">
      <alignment horizontal="center"/>
    </xf>
    <xf numFmtId="0" fontId="36" fillId="6" borderId="4" xfId="0" applyFont="1" applyFill="1" applyBorder="1" applyAlignment="1">
      <alignment horizontal="center"/>
    </xf>
    <xf numFmtId="165" fontId="7" fillId="0" borderId="3" xfId="0" applyNumberFormat="1" applyFont="1" applyBorder="1"/>
    <xf numFmtId="0" fontId="7" fillId="0" borderId="3" xfId="0" applyFont="1" applyBorder="1"/>
    <xf numFmtId="1" fontId="7" fillId="0" borderId="3" xfId="0" applyNumberFormat="1" applyFont="1" applyBorder="1"/>
    <xf numFmtId="1" fontId="3" fillId="0" borderId="3" xfId="0" applyNumberFormat="1" applyFont="1" applyBorder="1"/>
    <xf numFmtId="2" fontId="5" fillId="0" borderId="3" xfId="0" applyNumberFormat="1" applyFont="1" applyBorder="1"/>
    <xf numFmtId="2" fontId="7" fillId="0" borderId="3" xfId="0" applyNumberFormat="1" applyFont="1" applyBorder="1"/>
    <xf numFmtId="0" fontId="3" fillId="0" borderId="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8B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83820</xdr:colOff>
      <xdr:row>43</xdr:row>
      <xdr:rowOff>15240</xdr:rowOff>
    </xdr:from>
    <xdr:to>
      <xdr:col>10</xdr:col>
      <xdr:colOff>144780</xdr:colOff>
      <xdr:row>43</xdr:row>
      <xdr:rowOff>121920</xdr:rowOff>
    </xdr:to>
    <xdr:sp macro="" textlink="">
      <xdr:nvSpPr>
        <xdr:cNvPr id="4169" name="Line 1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>
          <a:spLocks noChangeShapeType="1"/>
        </xdr:cNvSpPr>
      </xdr:nvSpPr>
      <xdr:spPr bwMode="auto">
        <a:xfrm flipH="1">
          <a:off x="2712720" y="6850380"/>
          <a:ext cx="6096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</xdr:colOff>
      <xdr:row>44</xdr:row>
      <xdr:rowOff>0</xdr:rowOff>
    </xdr:from>
    <xdr:to>
      <xdr:col>10</xdr:col>
      <xdr:colOff>144780</xdr:colOff>
      <xdr:row>44</xdr:row>
      <xdr:rowOff>0</xdr:rowOff>
    </xdr:to>
    <xdr:sp macro="" textlink="">
      <xdr:nvSpPr>
        <xdr:cNvPr id="4170" name="Line 2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>
          <a:spLocks noChangeShapeType="1"/>
        </xdr:cNvSpPr>
      </xdr:nvSpPr>
      <xdr:spPr bwMode="auto">
        <a:xfrm flipH="1">
          <a:off x="2712720" y="6972300"/>
          <a:ext cx="60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</xdr:colOff>
      <xdr:row>44</xdr:row>
      <xdr:rowOff>22860</xdr:rowOff>
    </xdr:from>
    <xdr:to>
      <xdr:col>10</xdr:col>
      <xdr:colOff>144780</xdr:colOff>
      <xdr:row>44</xdr:row>
      <xdr:rowOff>129540</xdr:rowOff>
    </xdr:to>
    <xdr:sp macro="" textlink="">
      <xdr:nvSpPr>
        <xdr:cNvPr id="4171" name="Line 3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>
          <a:spLocks noChangeShapeType="1"/>
        </xdr:cNvSpPr>
      </xdr:nvSpPr>
      <xdr:spPr bwMode="auto">
        <a:xfrm flipH="1">
          <a:off x="2712720" y="6995160"/>
          <a:ext cx="6096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8"/>
  <sheetViews>
    <sheetView tabSelected="1" view="pageBreakPreview" zoomScaleNormal="75" zoomScaleSheetLayoutView="100" zoomScalePageLayoutView="141" workbookViewId="0">
      <selection activeCell="AL44" sqref="AL44"/>
    </sheetView>
  </sheetViews>
  <sheetFormatPr baseColWidth="10" defaultColWidth="11.28515625" defaultRowHeight="12.75"/>
  <cols>
    <col min="1" max="1" width="1.28515625" style="1" customWidth="1"/>
    <col min="2" max="2" width="4.140625" style="2" customWidth="1"/>
    <col min="3" max="3" width="4.140625" style="1" customWidth="1"/>
    <col min="4" max="4" width="5.7109375" style="1" bestFit="1" customWidth="1"/>
    <col min="5" max="5" width="4.140625" style="15" customWidth="1"/>
    <col min="6" max="7" width="4.140625" style="1" customWidth="1"/>
    <col min="8" max="8" width="4.140625" style="2" customWidth="1"/>
    <col min="9" max="10" width="4.140625" style="1" customWidth="1"/>
    <col min="11" max="11" width="4.140625" style="15" customWidth="1"/>
    <col min="12" max="13" width="4.140625" style="1" customWidth="1"/>
    <col min="14" max="14" width="4.140625" style="15" customWidth="1"/>
    <col min="15" max="16" width="4.140625" style="1" customWidth="1"/>
    <col min="17" max="17" width="4.140625" style="15" customWidth="1"/>
    <col min="18" max="19" width="4.140625" style="1" customWidth="1"/>
    <col min="20" max="20" width="4.140625" style="15" customWidth="1"/>
    <col min="21" max="22" width="4.140625" style="1" customWidth="1"/>
    <col min="23" max="23" width="4.140625" style="15" customWidth="1"/>
    <col min="24" max="25" width="4.140625" style="1" customWidth="1"/>
    <col min="26" max="26" width="4.140625" style="15" customWidth="1"/>
    <col min="27" max="28" width="4.140625" style="1" customWidth="1"/>
    <col min="29" max="29" width="4.140625" style="15" customWidth="1"/>
    <col min="30" max="31" width="4.140625" style="1" customWidth="1"/>
    <col min="32" max="32" width="4.140625" style="15" customWidth="1"/>
    <col min="33" max="34" width="4.140625" style="1" customWidth="1"/>
    <col min="35" max="35" width="4.140625" style="15" customWidth="1"/>
    <col min="36" max="37" width="4.140625" style="1" customWidth="1"/>
    <col min="38" max="38" width="7.140625" style="1" bestFit="1" customWidth="1"/>
    <col min="39" max="16384" width="11.28515625" style="1"/>
  </cols>
  <sheetData>
    <row r="1" spans="2:38" ht="18.75">
      <c r="B1" s="79" t="s">
        <v>169</v>
      </c>
      <c r="AK1" s="27"/>
    </row>
    <row r="2" spans="2:38" ht="6" customHeight="1" thickBot="1"/>
    <row r="3" spans="2:38" s="2" customFormat="1" ht="12.6" customHeight="1" thickBot="1">
      <c r="B3" s="266" t="s">
        <v>48</v>
      </c>
      <c r="C3" s="267"/>
      <c r="D3" s="268"/>
      <c r="E3" s="269" t="s">
        <v>49</v>
      </c>
      <c r="F3" s="267"/>
      <c r="G3" s="268"/>
      <c r="H3" s="266" t="s">
        <v>50</v>
      </c>
      <c r="I3" s="267"/>
      <c r="J3" s="268"/>
      <c r="K3" s="263" t="s">
        <v>51</v>
      </c>
      <c r="L3" s="264"/>
      <c r="M3" s="265"/>
      <c r="N3" s="266" t="s">
        <v>52</v>
      </c>
      <c r="O3" s="267"/>
      <c r="P3" s="268"/>
      <c r="Q3" s="266" t="s">
        <v>53</v>
      </c>
      <c r="R3" s="267"/>
      <c r="S3" s="268"/>
      <c r="T3" s="266" t="s">
        <v>54</v>
      </c>
      <c r="U3" s="267"/>
      <c r="V3" s="268"/>
      <c r="W3" s="266" t="s">
        <v>55</v>
      </c>
      <c r="X3" s="267"/>
      <c r="Y3" s="268"/>
      <c r="Z3" s="266" t="s">
        <v>56</v>
      </c>
      <c r="AA3" s="267"/>
      <c r="AB3" s="268"/>
      <c r="AC3" s="266" t="s">
        <v>57</v>
      </c>
      <c r="AD3" s="267"/>
      <c r="AE3" s="268"/>
      <c r="AF3" s="263" t="s">
        <v>58</v>
      </c>
      <c r="AG3" s="264"/>
      <c r="AH3" s="265"/>
      <c r="AI3" s="263" t="s">
        <v>59</v>
      </c>
      <c r="AJ3" s="264"/>
      <c r="AK3" s="265"/>
      <c r="AL3" s="209"/>
    </row>
    <row r="4" spans="2:38" s="2" customFormat="1" ht="12.6" customHeight="1">
      <c r="B4" s="137" t="s">
        <v>33</v>
      </c>
      <c r="C4" s="138" t="s">
        <v>34</v>
      </c>
      <c r="D4" s="139" t="s">
        <v>9</v>
      </c>
      <c r="E4" s="140" t="s">
        <v>33</v>
      </c>
      <c r="F4" s="138" t="s">
        <v>34</v>
      </c>
      <c r="G4" s="141" t="s">
        <v>9</v>
      </c>
      <c r="H4" s="137" t="s">
        <v>33</v>
      </c>
      <c r="I4" s="138" t="s">
        <v>34</v>
      </c>
      <c r="J4" s="139" t="s">
        <v>9</v>
      </c>
      <c r="K4" s="140" t="s">
        <v>33</v>
      </c>
      <c r="L4" s="138" t="s">
        <v>34</v>
      </c>
      <c r="M4" s="141" t="s">
        <v>9</v>
      </c>
      <c r="N4" s="137" t="s">
        <v>33</v>
      </c>
      <c r="O4" s="138" t="s">
        <v>34</v>
      </c>
      <c r="P4" s="139" t="s">
        <v>9</v>
      </c>
      <c r="Q4" s="140" t="s">
        <v>33</v>
      </c>
      <c r="R4" s="138" t="s">
        <v>34</v>
      </c>
      <c r="S4" s="141" t="s">
        <v>9</v>
      </c>
      <c r="T4" s="137" t="s">
        <v>33</v>
      </c>
      <c r="U4" s="138" t="s">
        <v>34</v>
      </c>
      <c r="V4" s="139" t="s">
        <v>9</v>
      </c>
      <c r="W4" s="140" t="s">
        <v>33</v>
      </c>
      <c r="X4" s="138" t="s">
        <v>34</v>
      </c>
      <c r="Y4" s="141" t="s">
        <v>9</v>
      </c>
      <c r="Z4" s="137" t="s">
        <v>33</v>
      </c>
      <c r="AA4" s="138" t="s">
        <v>34</v>
      </c>
      <c r="AB4" s="139" t="s">
        <v>9</v>
      </c>
      <c r="AC4" s="140" t="s">
        <v>33</v>
      </c>
      <c r="AD4" s="138" t="s">
        <v>34</v>
      </c>
      <c r="AE4" s="141" t="s">
        <v>9</v>
      </c>
      <c r="AF4" s="137" t="s">
        <v>33</v>
      </c>
      <c r="AG4" s="138" t="s">
        <v>34</v>
      </c>
      <c r="AH4" s="139" t="s">
        <v>9</v>
      </c>
      <c r="AI4" s="137" t="s">
        <v>33</v>
      </c>
      <c r="AJ4" s="138" t="s">
        <v>34</v>
      </c>
      <c r="AK4" s="139" t="s">
        <v>9</v>
      </c>
      <c r="AL4" s="210"/>
    </row>
    <row r="5" spans="2:38" s="3" customFormat="1" ht="12" customHeight="1">
      <c r="B5" s="110" t="s">
        <v>152</v>
      </c>
      <c r="C5" s="183">
        <v>1</v>
      </c>
      <c r="D5" s="184">
        <v>8</v>
      </c>
      <c r="E5" s="254"/>
      <c r="F5" s="116">
        <v>1</v>
      </c>
      <c r="G5" s="155"/>
      <c r="H5" s="118"/>
      <c r="I5" s="115">
        <v>1</v>
      </c>
      <c r="J5" s="114"/>
      <c r="K5" s="129"/>
      <c r="L5" s="248">
        <v>1</v>
      </c>
      <c r="M5" s="249">
        <v>9</v>
      </c>
      <c r="N5" s="172"/>
      <c r="O5" s="167">
        <v>1</v>
      </c>
      <c r="P5" s="161">
        <v>9</v>
      </c>
      <c r="Q5" s="154"/>
      <c r="R5" s="116">
        <v>1</v>
      </c>
      <c r="S5" s="155"/>
      <c r="T5" s="162"/>
      <c r="U5" s="167">
        <v>1</v>
      </c>
      <c r="V5" s="161">
        <v>9</v>
      </c>
      <c r="W5" s="135"/>
      <c r="X5" s="127">
        <v>1</v>
      </c>
      <c r="Y5" s="136">
        <v>9</v>
      </c>
      <c r="Z5" s="162" t="s">
        <v>115</v>
      </c>
      <c r="AA5" s="164">
        <v>1</v>
      </c>
      <c r="AB5" s="163">
        <v>9</v>
      </c>
      <c r="AC5" s="168"/>
      <c r="AD5" s="167">
        <v>1</v>
      </c>
      <c r="AE5" s="169">
        <v>8.5</v>
      </c>
      <c r="AF5" s="113"/>
      <c r="AG5" s="115">
        <v>1</v>
      </c>
      <c r="AH5" s="114"/>
      <c r="AI5" s="162" t="s">
        <v>128</v>
      </c>
      <c r="AJ5" s="164">
        <v>1</v>
      </c>
      <c r="AK5" s="163">
        <v>8</v>
      </c>
      <c r="AL5" s="211"/>
    </row>
    <row r="6" spans="2:38" s="3" customFormat="1" ht="12" customHeight="1">
      <c r="B6" s="110"/>
      <c r="C6" s="156">
        <v>2</v>
      </c>
      <c r="D6" s="109">
        <v>8</v>
      </c>
      <c r="E6" s="130"/>
      <c r="F6" s="115">
        <v>2</v>
      </c>
      <c r="G6" s="132"/>
      <c r="H6" s="118"/>
      <c r="I6" s="115">
        <v>2</v>
      </c>
      <c r="J6" s="114"/>
      <c r="K6" s="173"/>
      <c r="L6" s="164">
        <v>2</v>
      </c>
      <c r="M6" s="171">
        <v>9</v>
      </c>
      <c r="N6" s="162"/>
      <c r="O6" s="164">
        <v>2</v>
      </c>
      <c r="P6" s="166">
        <v>9</v>
      </c>
      <c r="Q6" s="170" t="s">
        <v>103</v>
      </c>
      <c r="R6" s="164">
        <v>2</v>
      </c>
      <c r="S6" s="171">
        <v>9</v>
      </c>
      <c r="T6" s="165"/>
      <c r="U6" s="164">
        <v>2</v>
      </c>
      <c r="V6" s="163">
        <v>9</v>
      </c>
      <c r="W6" s="125"/>
      <c r="X6" s="115">
        <v>2</v>
      </c>
      <c r="Y6" s="132"/>
      <c r="Z6" s="162"/>
      <c r="AA6" s="164">
        <v>2</v>
      </c>
      <c r="AB6" s="163">
        <v>9</v>
      </c>
      <c r="AC6" s="175"/>
      <c r="AD6" s="164">
        <v>2</v>
      </c>
      <c r="AE6" s="171">
        <v>8.5</v>
      </c>
      <c r="AF6" s="113"/>
      <c r="AG6" s="115">
        <v>2</v>
      </c>
      <c r="AH6" s="114"/>
      <c r="AI6" s="162"/>
      <c r="AJ6" s="164">
        <v>2</v>
      </c>
      <c r="AK6" s="163">
        <v>8</v>
      </c>
      <c r="AL6" s="211"/>
    </row>
    <row r="7" spans="2:38" s="3" customFormat="1" ht="12" customHeight="1">
      <c r="B7" s="196"/>
      <c r="C7" s="201">
        <v>3</v>
      </c>
      <c r="D7" s="198"/>
      <c r="E7" s="170" t="s">
        <v>88</v>
      </c>
      <c r="F7" s="164">
        <v>3</v>
      </c>
      <c r="G7" s="171">
        <v>8</v>
      </c>
      <c r="H7" s="172" t="s">
        <v>149</v>
      </c>
      <c r="I7" s="164">
        <v>3</v>
      </c>
      <c r="J7" s="262">
        <v>8.5</v>
      </c>
      <c r="K7" s="175"/>
      <c r="L7" s="164">
        <v>3</v>
      </c>
      <c r="M7" s="171">
        <v>9</v>
      </c>
      <c r="N7" s="113"/>
      <c r="O7" s="115">
        <v>3</v>
      </c>
      <c r="P7" s="114"/>
      <c r="Q7" s="255"/>
      <c r="R7" s="164">
        <v>3</v>
      </c>
      <c r="S7" s="171">
        <v>9</v>
      </c>
      <c r="T7" s="162"/>
      <c r="U7" s="164">
        <v>3</v>
      </c>
      <c r="V7" s="163">
        <v>9</v>
      </c>
      <c r="W7" s="125"/>
      <c r="X7" s="115">
        <v>3</v>
      </c>
      <c r="Y7" s="182"/>
      <c r="Z7" s="165"/>
      <c r="AA7" s="164">
        <v>3</v>
      </c>
      <c r="AB7" s="163">
        <v>9</v>
      </c>
      <c r="AC7" s="175"/>
      <c r="AD7" s="164">
        <v>3</v>
      </c>
      <c r="AE7" s="171">
        <v>8.5</v>
      </c>
      <c r="AF7" s="162" t="s">
        <v>124</v>
      </c>
      <c r="AG7" s="164">
        <v>3</v>
      </c>
      <c r="AH7" s="163">
        <v>8</v>
      </c>
      <c r="AI7" s="176"/>
      <c r="AJ7" s="164">
        <v>3</v>
      </c>
      <c r="AK7" s="163">
        <v>8</v>
      </c>
      <c r="AL7" s="211"/>
    </row>
    <row r="8" spans="2:38" s="3" customFormat="1" ht="12" customHeight="1">
      <c r="B8" s="113"/>
      <c r="C8" s="115">
        <v>4</v>
      </c>
      <c r="D8" s="114"/>
      <c r="E8" s="170"/>
      <c r="F8" s="164">
        <v>4</v>
      </c>
      <c r="G8" s="171">
        <v>8</v>
      </c>
      <c r="H8" s="172"/>
      <c r="I8" s="164">
        <v>4</v>
      </c>
      <c r="J8" s="262">
        <v>8.5</v>
      </c>
      <c r="K8" s="175"/>
      <c r="L8" s="164">
        <v>4</v>
      </c>
      <c r="M8" s="177">
        <v>9</v>
      </c>
      <c r="N8" s="113"/>
      <c r="O8" s="115">
        <v>4</v>
      </c>
      <c r="P8" s="114"/>
      <c r="Q8" s="175"/>
      <c r="R8" s="164">
        <v>4</v>
      </c>
      <c r="S8" s="171">
        <v>9</v>
      </c>
      <c r="T8" s="162"/>
      <c r="U8" s="164">
        <v>4</v>
      </c>
      <c r="V8" s="166">
        <v>9</v>
      </c>
      <c r="W8" s="193" t="s">
        <v>111</v>
      </c>
      <c r="X8" s="188">
        <v>4</v>
      </c>
      <c r="Y8" s="192">
        <v>9</v>
      </c>
      <c r="Z8" s="162"/>
      <c r="AA8" s="164">
        <v>4</v>
      </c>
      <c r="AB8" s="163">
        <v>9</v>
      </c>
      <c r="AC8" s="125"/>
      <c r="AD8" s="115">
        <v>4</v>
      </c>
      <c r="AE8" s="132"/>
      <c r="AF8" s="165"/>
      <c r="AG8" s="164">
        <v>4</v>
      </c>
      <c r="AH8" s="163">
        <v>8</v>
      </c>
      <c r="AI8" s="162"/>
      <c r="AJ8" s="164">
        <v>4</v>
      </c>
      <c r="AK8" s="163">
        <v>8</v>
      </c>
      <c r="AL8" s="211"/>
    </row>
    <row r="9" spans="2:38" s="3" customFormat="1" ht="12" customHeight="1">
      <c r="B9" s="126"/>
      <c r="C9" s="115">
        <v>5</v>
      </c>
      <c r="D9" s="114"/>
      <c r="E9" s="170"/>
      <c r="F9" s="164">
        <v>5</v>
      </c>
      <c r="G9" s="171">
        <v>8</v>
      </c>
      <c r="H9" s="172"/>
      <c r="I9" s="164">
        <v>5</v>
      </c>
      <c r="J9" s="262">
        <v>8.5</v>
      </c>
      <c r="K9" s="125"/>
      <c r="L9" s="115">
        <v>5</v>
      </c>
      <c r="M9" s="132"/>
      <c r="N9" s="162" t="s">
        <v>100</v>
      </c>
      <c r="O9" s="164">
        <v>5</v>
      </c>
      <c r="P9" s="163">
        <v>9</v>
      </c>
      <c r="Q9" s="170"/>
      <c r="R9" s="164">
        <v>5</v>
      </c>
      <c r="S9" s="171">
        <v>9</v>
      </c>
      <c r="T9" s="113"/>
      <c r="U9" s="115">
        <v>5</v>
      </c>
      <c r="V9" s="114"/>
      <c r="W9" s="258"/>
      <c r="X9" s="188">
        <v>5</v>
      </c>
      <c r="Y9" s="192">
        <v>9</v>
      </c>
      <c r="Z9" s="162"/>
      <c r="AA9" s="164">
        <v>5</v>
      </c>
      <c r="AB9" s="163">
        <v>9</v>
      </c>
      <c r="AC9" s="125"/>
      <c r="AD9" s="115">
        <v>5</v>
      </c>
      <c r="AE9" s="132"/>
      <c r="AF9" s="165"/>
      <c r="AG9" s="164">
        <v>5</v>
      </c>
      <c r="AH9" s="163">
        <v>8</v>
      </c>
      <c r="AI9" s="162"/>
      <c r="AJ9" s="164">
        <v>5</v>
      </c>
      <c r="AK9" s="163">
        <v>8</v>
      </c>
      <c r="AL9" s="211"/>
    </row>
    <row r="10" spans="2:38" s="3" customFormat="1" ht="12" customHeight="1">
      <c r="B10" s="186" t="s">
        <v>86</v>
      </c>
      <c r="C10" s="188">
        <v>6</v>
      </c>
      <c r="D10" s="187">
        <v>8</v>
      </c>
      <c r="E10" s="170"/>
      <c r="F10" s="164">
        <v>6</v>
      </c>
      <c r="G10" s="171">
        <v>8</v>
      </c>
      <c r="H10" s="172"/>
      <c r="I10" s="164">
        <v>6</v>
      </c>
      <c r="J10" s="262">
        <v>8.5</v>
      </c>
      <c r="K10" s="125"/>
      <c r="L10" s="115">
        <v>6</v>
      </c>
      <c r="M10" s="132"/>
      <c r="N10" s="172"/>
      <c r="O10" s="164">
        <v>6</v>
      </c>
      <c r="P10" s="163">
        <v>9</v>
      </c>
      <c r="Q10" s="170"/>
      <c r="R10" s="164">
        <v>6</v>
      </c>
      <c r="S10" s="177">
        <v>9</v>
      </c>
      <c r="T10" s="113"/>
      <c r="U10" s="115">
        <v>6</v>
      </c>
      <c r="V10" s="114"/>
      <c r="W10" s="194"/>
      <c r="X10" s="188">
        <v>6</v>
      </c>
      <c r="Y10" s="192">
        <v>9</v>
      </c>
      <c r="Z10" s="113"/>
      <c r="AA10" s="115">
        <v>6</v>
      </c>
      <c r="AB10" s="114"/>
      <c r="AC10" s="175" t="s">
        <v>120</v>
      </c>
      <c r="AD10" s="164">
        <v>6</v>
      </c>
      <c r="AE10" s="171">
        <v>8.5</v>
      </c>
      <c r="AF10" s="162"/>
      <c r="AG10" s="164">
        <v>6</v>
      </c>
      <c r="AH10" s="163">
        <v>8</v>
      </c>
      <c r="AI10" s="113"/>
      <c r="AJ10" s="115">
        <v>6</v>
      </c>
      <c r="AK10" s="114"/>
      <c r="AL10" s="211"/>
    </row>
    <row r="11" spans="2:38" s="3" customFormat="1" ht="12" customHeight="1">
      <c r="B11" s="186"/>
      <c r="C11" s="188">
        <v>7</v>
      </c>
      <c r="D11" s="187">
        <v>8</v>
      </c>
      <c r="E11" s="170"/>
      <c r="F11" s="164">
        <v>7</v>
      </c>
      <c r="G11" s="171">
        <v>8</v>
      </c>
      <c r="H11" s="172"/>
      <c r="I11" s="164">
        <v>7</v>
      </c>
      <c r="J11" s="262">
        <v>8.5</v>
      </c>
      <c r="K11" s="170" t="s">
        <v>96</v>
      </c>
      <c r="L11" s="164">
        <v>7</v>
      </c>
      <c r="M11" s="177">
        <v>9</v>
      </c>
      <c r="N11" s="165"/>
      <c r="O11" s="164">
        <v>7</v>
      </c>
      <c r="P11" s="163">
        <v>9</v>
      </c>
      <c r="Q11" s="113"/>
      <c r="R11" s="115">
        <v>7</v>
      </c>
      <c r="S11" s="114"/>
      <c r="T11" s="162" t="s">
        <v>108</v>
      </c>
      <c r="U11" s="164">
        <v>7</v>
      </c>
      <c r="V11" s="166">
        <v>9</v>
      </c>
      <c r="W11" s="194"/>
      <c r="X11" s="188">
        <v>7</v>
      </c>
      <c r="Y11" s="192">
        <v>9</v>
      </c>
      <c r="Z11" s="113"/>
      <c r="AA11" s="115">
        <v>7</v>
      </c>
      <c r="AB11" s="114"/>
      <c r="AC11" s="175"/>
      <c r="AD11" s="164">
        <v>7</v>
      </c>
      <c r="AE11" s="171">
        <v>8.5</v>
      </c>
      <c r="AF11" s="162"/>
      <c r="AG11" s="164">
        <v>7</v>
      </c>
      <c r="AH11" s="163">
        <v>8</v>
      </c>
      <c r="AI11" s="113"/>
      <c r="AJ11" s="115">
        <v>7</v>
      </c>
      <c r="AK11" s="114"/>
      <c r="AL11" s="211"/>
    </row>
    <row r="12" spans="2:38" s="3" customFormat="1" ht="12" customHeight="1">
      <c r="B12" s="186"/>
      <c r="C12" s="188">
        <v>8</v>
      </c>
      <c r="D12" s="187">
        <v>8</v>
      </c>
      <c r="E12" s="254"/>
      <c r="F12" s="116">
        <v>8</v>
      </c>
      <c r="G12" s="155"/>
      <c r="H12" s="118"/>
      <c r="I12" s="115">
        <v>8</v>
      </c>
      <c r="J12" s="114"/>
      <c r="L12" s="164">
        <v>8</v>
      </c>
      <c r="M12" s="171">
        <v>9</v>
      </c>
      <c r="N12" s="172"/>
      <c r="O12" s="164">
        <v>8</v>
      </c>
      <c r="P12" s="163">
        <v>9</v>
      </c>
      <c r="Q12" s="113"/>
      <c r="R12" s="115">
        <v>8</v>
      </c>
      <c r="S12" s="114"/>
      <c r="T12" s="162"/>
      <c r="U12" s="164">
        <v>8</v>
      </c>
      <c r="V12" s="163">
        <v>9</v>
      </c>
      <c r="W12" s="194"/>
      <c r="X12" s="188">
        <v>8</v>
      </c>
      <c r="Y12" s="192">
        <v>9</v>
      </c>
      <c r="Z12" s="162" t="s">
        <v>116</v>
      </c>
      <c r="AA12" s="164">
        <v>8</v>
      </c>
      <c r="AB12" s="163">
        <v>9</v>
      </c>
      <c r="AC12" s="175"/>
      <c r="AD12" s="164">
        <v>8</v>
      </c>
      <c r="AE12" s="171">
        <v>8.5</v>
      </c>
      <c r="AF12" s="113"/>
      <c r="AG12" s="115">
        <v>8</v>
      </c>
      <c r="AH12" s="114"/>
      <c r="AI12" s="162" t="s">
        <v>129</v>
      </c>
      <c r="AJ12" s="164">
        <v>8</v>
      </c>
      <c r="AK12" s="163">
        <v>8</v>
      </c>
      <c r="AL12" s="211"/>
    </row>
    <row r="13" spans="2:38" s="3" customFormat="1" ht="12" customHeight="1">
      <c r="B13" s="186"/>
      <c r="C13" s="188">
        <v>9</v>
      </c>
      <c r="D13" s="187">
        <v>8</v>
      </c>
      <c r="E13" s="130"/>
      <c r="F13" s="115">
        <v>9</v>
      </c>
      <c r="G13" s="132"/>
      <c r="H13" s="118"/>
      <c r="I13" s="115">
        <v>9</v>
      </c>
      <c r="J13" s="114"/>
      <c r="K13" s="173"/>
      <c r="L13" s="164">
        <v>9</v>
      </c>
      <c r="M13" s="171">
        <v>9</v>
      </c>
      <c r="N13" s="172"/>
      <c r="O13" s="164">
        <v>9</v>
      </c>
      <c r="P13" s="166">
        <v>9</v>
      </c>
      <c r="Q13" s="146" t="s">
        <v>104</v>
      </c>
      <c r="R13" s="108">
        <v>9</v>
      </c>
      <c r="S13" s="251">
        <v>9</v>
      </c>
      <c r="T13" s="165"/>
      <c r="U13" s="164">
        <v>9</v>
      </c>
      <c r="V13" s="163">
        <v>9</v>
      </c>
      <c r="W13" s="125"/>
      <c r="X13" s="115">
        <v>9</v>
      </c>
      <c r="Y13" s="132"/>
      <c r="Z13" s="162"/>
      <c r="AA13" s="164">
        <v>9</v>
      </c>
      <c r="AB13" s="163">
        <v>9</v>
      </c>
      <c r="AC13" s="175"/>
      <c r="AD13" s="164">
        <v>9</v>
      </c>
      <c r="AE13" s="171">
        <v>8.5</v>
      </c>
      <c r="AF13" s="113"/>
      <c r="AG13" s="115">
        <v>9</v>
      </c>
      <c r="AH13" s="114"/>
      <c r="AI13" s="162"/>
      <c r="AJ13" s="164">
        <v>9</v>
      </c>
      <c r="AK13" s="163">
        <v>8</v>
      </c>
      <c r="AL13" s="211"/>
    </row>
    <row r="14" spans="2:38" s="3" customFormat="1" ht="12" customHeight="1">
      <c r="B14" s="186"/>
      <c r="C14" s="188">
        <v>10</v>
      </c>
      <c r="D14" s="187">
        <v>8</v>
      </c>
      <c r="E14" s="170" t="s">
        <v>89</v>
      </c>
      <c r="F14" s="164">
        <v>10</v>
      </c>
      <c r="G14" s="171">
        <v>8</v>
      </c>
      <c r="H14" s="172" t="s">
        <v>92</v>
      </c>
      <c r="I14" s="164">
        <v>10</v>
      </c>
      <c r="J14" s="262">
        <v>8.5</v>
      </c>
      <c r="K14" s="170"/>
      <c r="L14" s="164">
        <v>10</v>
      </c>
      <c r="M14" s="171">
        <v>9</v>
      </c>
      <c r="N14" s="113"/>
      <c r="O14" s="115">
        <v>10</v>
      </c>
      <c r="P14" s="114"/>
      <c r="Q14" s="175"/>
      <c r="R14" s="164">
        <v>10</v>
      </c>
      <c r="S14" s="171">
        <v>9</v>
      </c>
      <c r="T14" s="162"/>
      <c r="U14" s="164">
        <v>10</v>
      </c>
      <c r="V14" s="163">
        <v>9</v>
      </c>
      <c r="W14" s="125"/>
      <c r="X14" s="115">
        <v>10</v>
      </c>
      <c r="Y14" s="182"/>
      <c r="Z14" s="162"/>
      <c r="AA14" s="164">
        <v>10</v>
      </c>
      <c r="AB14" s="163">
        <v>9</v>
      </c>
      <c r="AC14" s="175"/>
      <c r="AD14" s="164">
        <v>10</v>
      </c>
      <c r="AE14" s="171">
        <v>8.5</v>
      </c>
      <c r="AF14" s="162" t="s">
        <v>125</v>
      </c>
      <c r="AG14" s="164">
        <v>10</v>
      </c>
      <c r="AH14" s="163">
        <v>8</v>
      </c>
      <c r="AI14" s="176"/>
      <c r="AJ14" s="164">
        <v>10</v>
      </c>
      <c r="AK14" s="163">
        <v>8</v>
      </c>
      <c r="AL14" s="211"/>
    </row>
    <row r="15" spans="2:38" s="3" customFormat="1" ht="12" customHeight="1">
      <c r="B15" s="113"/>
      <c r="C15" s="115">
        <v>11</v>
      </c>
      <c r="D15" s="114"/>
      <c r="E15" s="170"/>
      <c r="F15" s="164">
        <v>11</v>
      </c>
      <c r="G15" s="171">
        <v>8</v>
      </c>
      <c r="H15" s="172"/>
      <c r="I15" s="164">
        <v>11</v>
      </c>
      <c r="J15" s="262">
        <v>8.5</v>
      </c>
      <c r="K15" s="170"/>
      <c r="L15" s="164">
        <v>11</v>
      </c>
      <c r="M15" s="177">
        <v>9</v>
      </c>
      <c r="N15" s="113"/>
      <c r="O15" s="115">
        <v>11</v>
      </c>
      <c r="P15" s="114"/>
      <c r="Q15" s="175"/>
      <c r="R15" s="164">
        <v>11</v>
      </c>
      <c r="S15" s="171">
        <v>9</v>
      </c>
      <c r="T15" s="162"/>
      <c r="U15" s="164">
        <v>11</v>
      </c>
      <c r="V15" s="166">
        <v>9</v>
      </c>
      <c r="W15" s="175" t="s">
        <v>112</v>
      </c>
      <c r="X15" s="164">
        <v>11</v>
      </c>
      <c r="Y15" s="171">
        <v>9</v>
      </c>
      <c r="Z15" s="162"/>
      <c r="AA15" s="164">
        <v>11</v>
      </c>
      <c r="AB15" s="163">
        <v>9</v>
      </c>
      <c r="AC15" s="125"/>
      <c r="AD15" s="115">
        <v>11</v>
      </c>
      <c r="AE15" s="132"/>
      <c r="AF15" s="162"/>
      <c r="AG15" s="164">
        <v>11</v>
      </c>
      <c r="AH15" s="163">
        <v>8</v>
      </c>
      <c r="AI15" s="162"/>
      <c r="AJ15" s="164">
        <v>11</v>
      </c>
      <c r="AK15" s="163">
        <v>8</v>
      </c>
      <c r="AL15" s="211"/>
    </row>
    <row r="16" spans="2:38" s="3" customFormat="1" ht="12" customHeight="1">
      <c r="B16" s="113"/>
      <c r="C16" s="115">
        <v>12</v>
      </c>
      <c r="D16" s="114"/>
      <c r="E16" s="170"/>
      <c r="F16" s="164">
        <v>12</v>
      </c>
      <c r="G16" s="171">
        <v>8</v>
      </c>
      <c r="H16" s="172"/>
      <c r="I16" s="164">
        <v>12</v>
      </c>
      <c r="J16" s="262">
        <v>8.5</v>
      </c>
      <c r="K16" s="125"/>
      <c r="L16" s="115">
        <v>12</v>
      </c>
      <c r="M16" s="132"/>
      <c r="N16" s="162" t="s">
        <v>85</v>
      </c>
      <c r="O16" s="164">
        <v>12</v>
      </c>
      <c r="P16" s="163">
        <v>9</v>
      </c>
      <c r="Q16" s="175"/>
      <c r="R16" s="164">
        <v>12</v>
      </c>
      <c r="S16" s="171">
        <v>9</v>
      </c>
      <c r="T16" s="113"/>
      <c r="U16" s="115">
        <v>12</v>
      </c>
      <c r="V16" s="114"/>
      <c r="W16" s="175"/>
      <c r="X16" s="164">
        <v>12</v>
      </c>
      <c r="Y16" s="171">
        <v>9</v>
      </c>
      <c r="Z16" s="162"/>
      <c r="AA16" s="164">
        <v>12</v>
      </c>
      <c r="AB16" s="163">
        <v>9</v>
      </c>
      <c r="AC16" s="125"/>
      <c r="AD16" s="115">
        <v>12</v>
      </c>
      <c r="AE16" s="132"/>
      <c r="AF16" s="165"/>
      <c r="AG16" s="164">
        <v>12</v>
      </c>
      <c r="AH16" s="163">
        <v>8</v>
      </c>
      <c r="AI16" s="162"/>
      <c r="AJ16" s="164">
        <v>12</v>
      </c>
      <c r="AK16" s="163">
        <v>8</v>
      </c>
      <c r="AL16" s="211"/>
    </row>
    <row r="17" spans="2:38" s="3" customFormat="1" ht="12" customHeight="1">
      <c r="B17" s="162" t="s">
        <v>87</v>
      </c>
      <c r="C17" s="164">
        <v>13</v>
      </c>
      <c r="D17" s="163">
        <v>8</v>
      </c>
      <c r="E17" s="170"/>
      <c r="F17" s="164">
        <v>13</v>
      </c>
      <c r="G17" s="171">
        <v>8</v>
      </c>
      <c r="H17" s="172"/>
      <c r="I17" s="164">
        <v>13</v>
      </c>
      <c r="J17" s="262">
        <v>8.5</v>
      </c>
      <c r="K17" s="125"/>
      <c r="L17" s="115">
        <v>13</v>
      </c>
      <c r="M17" s="132"/>
      <c r="N17" s="162"/>
      <c r="O17" s="164">
        <v>13</v>
      </c>
      <c r="P17" s="163">
        <v>9</v>
      </c>
      <c r="Q17" s="175"/>
      <c r="R17" s="164">
        <v>13</v>
      </c>
      <c r="S17" s="177">
        <v>9</v>
      </c>
      <c r="T17" s="113"/>
      <c r="U17" s="115">
        <v>13</v>
      </c>
      <c r="V17" s="114"/>
      <c r="W17" s="173"/>
      <c r="X17" s="164">
        <v>13</v>
      </c>
      <c r="Y17" s="171">
        <v>9</v>
      </c>
      <c r="Z17" s="113"/>
      <c r="AA17" s="115">
        <v>13</v>
      </c>
      <c r="AB17" s="114"/>
      <c r="AC17" s="175" t="s">
        <v>121</v>
      </c>
      <c r="AD17" s="164">
        <v>13</v>
      </c>
      <c r="AE17" s="171">
        <v>8.5</v>
      </c>
      <c r="AF17" s="162"/>
      <c r="AG17" s="164">
        <v>13</v>
      </c>
      <c r="AH17" s="163">
        <v>8</v>
      </c>
      <c r="AI17" s="113"/>
      <c r="AJ17" s="115">
        <v>13</v>
      </c>
      <c r="AK17" s="114"/>
      <c r="AL17" s="211"/>
    </row>
    <row r="18" spans="2:38" s="3" customFormat="1" ht="12" customHeight="1">
      <c r="B18" s="165"/>
      <c r="C18" s="164">
        <v>14</v>
      </c>
      <c r="D18" s="163">
        <v>8</v>
      </c>
      <c r="E18" s="170"/>
      <c r="F18" s="164">
        <v>14</v>
      </c>
      <c r="G18" s="171">
        <v>8</v>
      </c>
      <c r="H18" s="172"/>
      <c r="I18" s="164">
        <v>14</v>
      </c>
      <c r="J18" s="262">
        <v>8.5</v>
      </c>
      <c r="K18" s="175" t="s">
        <v>97</v>
      </c>
      <c r="L18" s="164">
        <v>14</v>
      </c>
      <c r="M18" s="177">
        <v>9</v>
      </c>
      <c r="N18" s="165"/>
      <c r="O18" s="164">
        <v>14</v>
      </c>
      <c r="P18" s="163">
        <v>9</v>
      </c>
      <c r="Q18" s="113"/>
      <c r="R18" s="115">
        <v>14</v>
      </c>
      <c r="S18" s="114"/>
      <c r="T18" s="162" t="s">
        <v>109</v>
      </c>
      <c r="U18" s="164">
        <v>14</v>
      </c>
      <c r="V18" s="166">
        <v>9</v>
      </c>
      <c r="W18" s="175"/>
      <c r="X18" s="164">
        <v>14</v>
      </c>
      <c r="Y18" s="171">
        <v>9</v>
      </c>
      <c r="Z18" s="113"/>
      <c r="AA18" s="115">
        <v>14</v>
      </c>
      <c r="AB18" s="114"/>
      <c r="AC18" s="175"/>
      <c r="AD18" s="164">
        <v>14</v>
      </c>
      <c r="AE18" s="171">
        <v>8.5</v>
      </c>
      <c r="AF18" s="162"/>
      <c r="AG18" s="164">
        <v>14</v>
      </c>
      <c r="AH18" s="163">
        <v>8</v>
      </c>
      <c r="AI18" s="113"/>
      <c r="AJ18" s="115">
        <v>14</v>
      </c>
      <c r="AK18" s="114"/>
      <c r="AL18" s="211"/>
    </row>
    <row r="19" spans="2:38" s="3" customFormat="1" ht="12" customHeight="1">
      <c r="B19" s="162"/>
      <c r="C19" s="164">
        <v>15</v>
      </c>
      <c r="D19" s="163">
        <v>8</v>
      </c>
      <c r="E19" s="254"/>
      <c r="F19" s="116">
        <v>15</v>
      </c>
      <c r="G19" s="155"/>
      <c r="H19" s="118"/>
      <c r="I19" s="115">
        <v>15</v>
      </c>
      <c r="J19" s="114"/>
      <c r="K19" s="175"/>
      <c r="L19" s="164">
        <v>15</v>
      </c>
      <c r="M19" s="171">
        <v>9</v>
      </c>
      <c r="N19" s="162"/>
      <c r="O19" s="164">
        <v>15</v>
      </c>
      <c r="P19" s="163">
        <v>9</v>
      </c>
      <c r="Q19" s="113"/>
      <c r="R19" s="115">
        <v>15</v>
      </c>
      <c r="S19" s="114"/>
      <c r="T19" s="162"/>
      <c r="U19" s="164">
        <v>15</v>
      </c>
      <c r="V19" s="163">
        <v>9</v>
      </c>
      <c r="W19" s="175"/>
      <c r="X19" s="164">
        <v>15</v>
      </c>
      <c r="Y19" s="171">
        <v>9</v>
      </c>
      <c r="Z19" s="80" t="s">
        <v>117</v>
      </c>
      <c r="AA19" s="164">
        <v>15</v>
      </c>
      <c r="AB19" s="163">
        <v>8.5</v>
      </c>
      <c r="AC19" s="173"/>
      <c r="AD19" s="164">
        <v>15</v>
      </c>
      <c r="AE19" s="171">
        <v>8.5</v>
      </c>
      <c r="AF19" s="113"/>
      <c r="AG19" s="115">
        <v>15</v>
      </c>
      <c r="AH19" s="114"/>
      <c r="AI19" s="179" t="s">
        <v>130</v>
      </c>
      <c r="AJ19" s="164">
        <v>15</v>
      </c>
      <c r="AK19" s="163">
        <v>8</v>
      </c>
      <c r="AL19" s="211"/>
    </row>
    <row r="20" spans="2:38" s="3" customFormat="1" ht="12" customHeight="1">
      <c r="B20" s="162"/>
      <c r="C20" s="164">
        <v>16</v>
      </c>
      <c r="D20" s="163">
        <v>8</v>
      </c>
      <c r="E20" s="130"/>
      <c r="F20" s="115">
        <v>16</v>
      </c>
      <c r="G20" s="132"/>
      <c r="H20" s="118"/>
      <c r="I20" s="115">
        <v>16</v>
      </c>
      <c r="J20" s="114"/>
      <c r="K20" s="173"/>
      <c r="L20" s="164">
        <v>16</v>
      </c>
      <c r="M20" s="171">
        <v>9</v>
      </c>
      <c r="N20" s="162"/>
      <c r="O20" s="164">
        <v>16</v>
      </c>
      <c r="P20" s="166">
        <v>9</v>
      </c>
      <c r="Q20" s="174" t="s">
        <v>105</v>
      </c>
      <c r="R20" s="164">
        <v>16</v>
      </c>
      <c r="S20" s="171">
        <v>9</v>
      </c>
      <c r="T20" s="165"/>
      <c r="U20" s="164">
        <v>16</v>
      </c>
      <c r="V20" s="163">
        <v>9</v>
      </c>
      <c r="W20" s="125"/>
      <c r="X20" s="115">
        <v>16</v>
      </c>
      <c r="Y20" s="132"/>
      <c r="Z20" s="80"/>
      <c r="AA20" s="86">
        <v>16</v>
      </c>
      <c r="AB20" s="253">
        <v>8.5</v>
      </c>
      <c r="AC20" s="175"/>
      <c r="AD20" s="164">
        <v>16</v>
      </c>
      <c r="AE20" s="171">
        <v>8.5</v>
      </c>
      <c r="AF20" s="113"/>
      <c r="AG20" s="115">
        <v>16</v>
      </c>
      <c r="AH20" s="114"/>
      <c r="AI20" s="179"/>
      <c r="AJ20" s="164">
        <v>16</v>
      </c>
      <c r="AK20" s="163">
        <v>8</v>
      </c>
      <c r="AL20" s="211"/>
    </row>
    <row r="21" spans="2:38" s="3" customFormat="1" ht="12" customHeight="1">
      <c r="B21" s="162"/>
      <c r="C21" s="164">
        <v>17</v>
      </c>
      <c r="D21" s="163">
        <v>8</v>
      </c>
      <c r="E21" s="175" t="s">
        <v>90</v>
      </c>
      <c r="F21" s="164">
        <v>17</v>
      </c>
      <c r="G21" s="171">
        <v>8</v>
      </c>
      <c r="H21" s="162" t="s">
        <v>93</v>
      </c>
      <c r="I21" s="164">
        <v>17</v>
      </c>
      <c r="J21" s="161">
        <v>8.5</v>
      </c>
      <c r="K21" s="175"/>
      <c r="L21" s="164">
        <v>17</v>
      </c>
      <c r="M21" s="171">
        <v>9</v>
      </c>
      <c r="N21" s="113"/>
      <c r="O21" s="115">
        <v>17</v>
      </c>
      <c r="P21" s="114"/>
      <c r="Q21" s="174"/>
      <c r="R21" s="164">
        <v>17</v>
      </c>
      <c r="S21" s="171">
        <v>9</v>
      </c>
      <c r="T21" s="162"/>
      <c r="U21" s="164">
        <v>17</v>
      </c>
      <c r="V21" s="163">
        <v>9</v>
      </c>
      <c r="W21" s="125"/>
      <c r="X21" s="115">
        <v>17</v>
      </c>
      <c r="Y21" s="182"/>
      <c r="Z21" s="162"/>
      <c r="AA21" s="164">
        <v>17</v>
      </c>
      <c r="AB21" s="166">
        <v>8.5</v>
      </c>
      <c r="AC21" s="175"/>
      <c r="AD21" s="164">
        <v>17</v>
      </c>
      <c r="AE21" s="171">
        <v>8.5</v>
      </c>
      <c r="AF21" s="162" t="s">
        <v>126</v>
      </c>
      <c r="AG21" s="164">
        <v>17</v>
      </c>
      <c r="AH21" s="163">
        <v>8</v>
      </c>
      <c r="AI21" s="178"/>
      <c r="AJ21" s="164">
        <v>17</v>
      </c>
      <c r="AK21" s="163">
        <v>8</v>
      </c>
      <c r="AL21" s="211"/>
    </row>
    <row r="22" spans="2:38" s="3" customFormat="1" ht="12" customHeight="1">
      <c r="B22" s="113"/>
      <c r="C22" s="115">
        <v>18</v>
      </c>
      <c r="D22" s="114"/>
      <c r="E22" s="170"/>
      <c r="F22" s="164">
        <v>18</v>
      </c>
      <c r="G22" s="171">
        <v>8</v>
      </c>
      <c r="H22" s="162"/>
      <c r="I22" s="164">
        <v>18</v>
      </c>
      <c r="J22" s="166">
        <v>8.5</v>
      </c>
      <c r="K22" s="146"/>
      <c r="L22" s="108">
        <v>18</v>
      </c>
      <c r="M22" s="250">
        <v>9</v>
      </c>
      <c r="N22" s="113"/>
      <c r="O22" s="115">
        <v>18</v>
      </c>
      <c r="P22" s="114"/>
      <c r="Q22" s="175"/>
      <c r="R22" s="164">
        <v>18</v>
      </c>
      <c r="S22" s="171">
        <v>9</v>
      </c>
      <c r="T22" s="162"/>
      <c r="U22" s="164">
        <v>18</v>
      </c>
      <c r="V22" s="166">
        <v>9</v>
      </c>
      <c r="W22" s="175" t="s">
        <v>113</v>
      </c>
      <c r="X22" s="164">
        <v>18</v>
      </c>
      <c r="Y22" s="171">
        <v>9</v>
      </c>
      <c r="Z22" s="162"/>
      <c r="AA22" s="164">
        <v>18</v>
      </c>
      <c r="AB22" s="166">
        <v>8.5</v>
      </c>
      <c r="AC22" s="125"/>
      <c r="AD22" s="115">
        <v>18</v>
      </c>
      <c r="AE22" s="132"/>
      <c r="AF22" s="162"/>
      <c r="AG22" s="164">
        <v>18</v>
      </c>
      <c r="AH22" s="163">
        <v>8</v>
      </c>
      <c r="AI22" s="179"/>
      <c r="AJ22" s="164">
        <v>18</v>
      </c>
      <c r="AK22" s="163">
        <v>8</v>
      </c>
      <c r="AL22" s="211"/>
    </row>
    <row r="23" spans="2:38" s="3" customFormat="1" ht="12" customHeight="1">
      <c r="B23" s="113"/>
      <c r="C23" s="115">
        <v>19</v>
      </c>
      <c r="D23" s="114"/>
      <c r="E23" s="175"/>
      <c r="F23" s="164">
        <v>19</v>
      </c>
      <c r="G23" s="171">
        <v>8</v>
      </c>
      <c r="H23" s="165"/>
      <c r="I23" s="164">
        <v>19</v>
      </c>
      <c r="J23" s="166">
        <v>8.5</v>
      </c>
      <c r="K23" s="125"/>
      <c r="L23" s="115">
        <v>19</v>
      </c>
      <c r="M23" s="132"/>
      <c r="N23" s="181" t="s">
        <v>102</v>
      </c>
      <c r="O23" s="164">
        <v>19</v>
      </c>
      <c r="P23" s="163">
        <v>9</v>
      </c>
      <c r="Q23" s="174"/>
      <c r="R23" s="164">
        <v>19</v>
      </c>
      <c r="S23" s="171">
        <v>9</v>
      </c>
      <c r="T23" s="113"/>
      <c r="U23" s="115">
        <v>19</v>
      </c>
      <c r="V23" s="114"/>
      <c r="W23" s="175"/>
      <c r="X23" s="164">
        <v>19</v>
      </c>
      <c r="Y23" s="171">
        <v>9</v>
      </c>
      <c r="Z23" s="196"/>
      <c r="AA23" s="197">
        <v>19</v>
      </c>
      <c r="AB23" s="199"/>
      <c r="AC23" s="125"/>
      <c r="AD23" s="115">
        <v>19</v>
      </c>
      <c r="AE23" s="132"/>
      <c r="AF23" s="165"/>
      <c r="AG23" s="164">
        <v>19</v>
      </c>
      <c r="AH23" s="163">
        <v>8</v>
      </c>
      <c r="AI23" s="218"/>
      <c r="AJ23" s="164">
        <v>19</v>
      </c>
      <c r="AK23" s="163">
        <v>8</v>
      </c>
      <c r="AL23" s="211"/>
    </row>
    <row r="24" spans="2:38" s="3" customFormat="1" ht="12" customHeight="1">
      <c r="B24" s="162" t="s">
        <v>147</v>
      </c>
      <c r="C24" s="164">
        <v>20</v>
      </c>
      <c r="D24" s="163">
        <v>8</v>
      </c>
      <c r="E24" s="175"/>
      <c r="F24" s="164">
        <v>20</v>
      </c>
      <c r="G24" s="171">
        <v>8</v>
      </c>
      <c r="H24" s="162"/>
      <c r="I24" s="164">
        <v>20</v>
      </c>
      <c r="J24" s="163">
        <v>8.5</v>
      </c>
      <c r="K24" s="125"/>
      <c r="L24" s="115">
        <v>20</v>
      </c>
      <c r="M24" s="132"/>
      <c r="N24" s="162"/>
      <c r="O24" s="164">
        <v>20</v>
      </c>
      <c r="P24" s="163">
        <v>9</v>
      </c>
      <c r="Q24" s="174"/>
      <c r="R24" s="164">
        <v>20</v>
      </c>
      <c r="S24" s="177">
        <v>9</v>
      </c>
      <c r="T24" s="113"/>
      <c r="U24" s="115">
        <v>20</v>
      </c>
      <c r="V24" s="114"/>
      <c r="W24" s="173"/>
      <c r="X24" s="164">
        <v>20</v>
      </c>
      <c r="Y24" s="171">
        <v>9</v>
      </c>
      <c r="Z24" s="113"/>
      <c r="AA24" s="115">
        <v>20</v>
      </c>
      <c r="AB24" s="114"/>
      <c r="AC24" s="175" t="s">
        <v>122</v>
      </c>
      <c r="AD24" s="164">
        <v>20</v>
      </c>
      <c r="AE24" s="171">
        <v>8.5</v>
      </c>
      <c r="AF24" s="162"/>
      <c r="AG24" s="164">
        <v>20</v>
      </c>
      <c r="AH24" s="163">
        <v>8</v>
      </c>
      <c r="AI24" s="113"/>
      <c r="AJ24" s="115">
        <v>20</v>
      </c>
      <c r="AK24" s="114"/>
      <c r="AL24" s="211"/>
    </row>
    <row r="25" spans="2:38" s="3" customFormat="1" ht="12" customHeight="1">
      <c r="B25" s="165"/>
      <c r="C25" s="164">
        <v>21</v>
      </c>
      <c r="D25" s="163">
        <v>8</v>
      </c>
      <c r="E25" s="175"/>
      <c r="F25" s="164">
        <v>21</v>
      </c>
      <c r="G25" s="171">
        <v>8</v>
      </c>
      <c r="H25" s="162"/>
      <c r="I25" s="164">
        <v>21</v>
      </c>
      <c r="J25" s="163">
        <v>8.5</v>
      </c>
      <c r="K25" s="259" t="s">
        <v>98</v>
      </c>
      <c r="L25" s="108">
        <v>21</v>
      </c>
      <c r="M25" s="251">
        <v>9</v>
      </c>
      <c r="N25" s="165"/>
      <c r="O25" s="164">
        <v>21</v>
      </c>
      <c r="P25" s="163">
        <v>9</v>
      </c>
      <c r="Q25" s="113"/>
      <c r="R25" s="115">
        <v>21</v>
      </c>
      <c r="S25" s="114"/>
      <c r="T25" s="186" t="s">
        <v>101</v>
      </c>
      <c r="U25" s="188">
        <v>21</v>
      </c>
      <c r="V25" s="257">
        <v>9</v>
      </c>
      <c r="W25" s="175"/>
      <c r="X25" s="164">
        <v>21</v>
      </c>
      <c r="Y25" s="171">
        <v>9</v>
      </c>
      <c r="Z25" s="113"/>
      <c r="AA25" s="115">
        <v>21</v>
      </c>
      <c r="AB25" s="114"/>
      <c r="AC25" s="175"/>
      <c r="AD25" s="164">
        <v>21</v>
      </c>
      <c r="AE25" s="262">
        <v>8.5</v>
      </c>
      <c r="AF25" s="162"/>
      <c r="AG25" s="164">
        <v>21</v>
      </c>
      <c r="AH25" s="163">
        <v>8</v>
      </c>
      <c r="AI25" s="113"/>
      <c r="AJ25" s="115">
        <v>21</v>
      </c>
      <c r="AK25" s="114"/>
      <c r="AL25" s="211"/>
    </row>
    <row r="26" spans="2:38" s="3" customFormat="1" ht="12" customHeight="1">
      <c r="B26" s="162"/>
      <c r="C26" s="164">
        <v>22</v>
      </c>
      <c r="D26" s="163">
        <v>8</v>
      </c>
      <c r="E26" s="254"/>
      <c r="F26" s="116">
        <v>22</v>
      </c>
      <c r="G26" s="155"/>
      <c r="H26" s="118"/>
      <c r="I26" s="115">
        <v>22</v>
      </c>
      <c r="J26" s="114"/>
      <c r="K26" s="180"/>
      <c r="L26" s="164">
        <v>22</v>
      </c>
      <c r="M26" s="171">
        <v>9</v>
      </c>
      <c r="N26" s="162"/>
      <c r="O26" s="164">
        <v>22</v>
      </c>
      <c r="P26" s="163">
        <v>9</v>
      </c>
      <c r="Q26" s="113"/>
      <c r="R26" s="115">
        <v>22</v>
      </c>
      <c r="S26" s="114"/>
      <c r="T26" s="186"/>
      <c r="U26" s="188">
        <v>22</v>
      </c>
      <c r="V26" s="187">
        <v>9</v>
      </c>
      <c r="W26" s="175"/>
      <c r="X26" s="164">
        <v>22</v>
      </c>
      <c r="Y26" s="171">
        <v>9</v>
      </c>
      <c r="Z26" s="110" t="s">
        <v>118</v>
      </c>
      <c r="AA26" s="108">
        <v>22</v>
      </c>
      <c r="AB26" s="185">
        <v>8.5</v>
      </c>
      <c r="AC26" s="173"/>
      <c r="AD26" s="164">
        <v>22</v>
      </c>
      <c r="AE26" s="262">
        <v>8.5</v>
      </c>
      <c r="AF26" s="113"/>
      <c r="AG26" s="115">
        <v>22</v>
      </c>
      <c r="AH26" s="114"/>
      <c r="AI26" s="195" t="s">
        <v>131</v>
      </c>
      <c r="AJ26" s="188">
        <v>22</v>
      </c>
      <c r="AK26" s="187">
        <v>8</v>
      </c>
      <c r="AL26" s="211"/>
    </row>
    <row r="27" spans="2:38" s="3" customFormat="1" ht="12" customHeight="1">
      <c r="B27" s="162"/>
      <c r="C27" s="164">
        <v>23</v>
      </c>
      <c r="D27" s="163">
        <v>8</v>
      </c>
      <c r="E27" s="130"/>
      <c r="F27" s="115">
        <v>23</v>
      </c>
      <c r="G27" s="132"/>
      <c r="H27" s="118"/>
      <c r="I27" s="115">
        <v>23</v>
      </c>
      <c r="J27" s="114"/>
      <c r="K27" s="173"/>
      <c r="L27" s="164">
        <v>23</v>
      </c>
      <c r="M27" s="171">
        <v>9</v>
      </c>
      <c r="N27" s="162"/>
      <c r="O27" s="164">
        <v>23</v>
      </c>
      <c r="P27" s="166">
        <v>9</v>
      </c>
      <c r="Q27" s="175" t="s">
        <v>106</v>
      </c>
      <c r="R27" s="164">
        <v>23</v>
      </c>
      <c r="S27" s="171">
        <v>9</v>
      </c>
      <c r="T27" s="186"/>
      <c r="U27" s="188">
        <v>23</v>
      </c>
      <c r="V27" s="187">
        <v>9</v>
      </c>
      <c r="W27" s="125"/>
      <c r="X27" s="115">
        <v>23</v>
      </c>
      <c r="Y27" s="132"/>
      <c r="Z27" s="162"/>
      <c r="AA27" s="164">
        <v>23</v>
      </c>
      <c r="AB27" s="166">
        <v>8.5</v>
      </c>
      <c r="AC27" s="175"/>
      <c r="AD27" s="164">
        <v>23</v>
      </c>
      <c r="AE27" s="262">
        <v>8.5</v>
      </c>
      <c r="AF27" s="113"/>
      <c r="AG27" s="115">
        <v>23</v>
      </c>
      <c r="AH27" s="114"/>
      <c r="AI27" s="195"/>
      <c r="AJ27" s="188">
        <v>23</v>
      </c>
      <c r="AK27" s="187">
        <v>8</v>
      </c>
      <c r="AL27" s="211"/>
    </row>
    <row r="28" spans="2:38" s="3" customFormat="1" ht="12" customHeight="1">
      <c r="B28" s="162"/>
      <c r="C28" s="164">
        <v>24</v>
      </c>
      <c r="D28" s="163">
        <v>8</v>
      </c>
      <c r="E28" s="170" t="s">
        <v>91</v>
      </c>
      <c r="F28" s="164">
        <v>24</v>
      </c>
      <c r="G28" s="171">
        <v>8</v>
      </c>
      <c r="H28" s="162" t="s">
        <v>94</v>
      </c>
      <c r="I28" s="164">
        <v>24</v>
      </c>
      <c r="J28" s="161">
        <v>8.5</v>
      </c>
      <c r="K28" s="180"/>
      <c r="L28" s="164">
        <v>24</v>
      </c>
      <c r="M28" s="171">
        <v>9</v>
      </c>
      <c r="N28" s="113"/>
      <c r="O28" s="115">
        <v>24</v>
      </c>
      <c r="P28" s="114"/>
      <c r="Q28" s="175"/>
      <c r="R28" s="164">
        <v>24</v>
      </c>
      <c r="S28" s="171">
        <v>9</v>
      </c>
      <c r="T28" s="186"/>
      <c r="U28" s="188">
        <v>24</v>
      </c>
      <c r="V28" s="187">
        <v>9</v>
      </c>
      <c r="W28" s="125"/>
      <c r="X28" s="115">
        <v>24</v>
      </c>
      <c r="Y28" s="182"/>
      <c r="Z28" s="165"/>
      <c r="AA28" s="164">
        <v>24</v>
      </c>
      <c r="AB28" s="166">
        <v>8.5</v>
      </c>
      <c r="AC28" s="175"/>
      <c r="AD28" s="164">
        <v>24</v>
      </c>
      <c r="AE28" s="262">
        <v>8.5</v>
      </c>
      <c r="AF28" s="162" t="s">
        <v>127</v>
      </c>
      <c r="AG28" s="164">
        <v>24</v>
      </c>
      <c r="AH28" s="163">
        <v>8</v>
      </c>
      <c r="AI28" s="260"/>
      <c r="AJ28" s="188">
        <v>24</v>
      </c>
      <c r="AK28" s="187">
        <v>8</v>
      </c>
      <c r="AL28" s="211"/>
    </row>
    <row r="29" spans="2:38" s="3" customFormat="1" ht="12" customHeight="1">
      <c r="B29" s="113"/>
      <c r="C29" s="115">
        <v>25</v>
      </c>
      <c r="D29" s="117"/>
      <c r="E29" s="170"/>
      <c r="F29" s="164">
        <v>25</v>
      </c>
      <c r="G29" s="171">
        <v>8</v>
      </c>
      <c r="H29" s="162"/>
      <c r="I29" s="164">
        <v>25</v>
      </c>
      <c r="J29" s="163">
        <v>8.5</v>
      </c>
      <c r="K29" s="180"/>
      <c r="L29" s="164">
        <v>25</v>
      </c>
      <c r="M29" s="177">
        <v>9</v>
      </c>
      <c r="N29" s="113"/>
      <c r="O29" s="115">
        <v>25</v>
      </c>
      <c r="P29" s="114"/>
      <c r="Q29" s="173"/>
      <c r="R29" s="164">
        <v>25</v>
      </c>
      <c r="S29" s="171">
        <v>9</v>
      </c>
      <c r="T29" s="186"/>
      <c r="U29" s="188">
        <v>25</v>
      </c>
      <c r="V29" s="187">
        <v>9</v>
      </c>
      <c r="W29" s="175" t="s">
        <v>114</v>
      </c>
      <c r="X29" s="164">
        <v>25</v>
      </c>
      <c r="Y29" s="171">
        <v>9</v>
      </c>
      <c r="Z29" s="162"/>
      <c r="AA29" s="164">
        <v>25</v>
      </c>
      <c r="AB29" s="166">
        <v>8.5</v>
      </c>
      <c r="AC29" s="125"/>
      <c r="AD29" s="115">
        <v>25</v>
      </c>
      <c r="AE29" s="132"/>
      <c r="AF29" s="162"/>
      <c r="AG29" s="164">
        <v>25</v>
      </c>
      <c r="AH29" s="163">
        <v>8</v>
      </c>
      <c r="AI29" s="157"/>
      <c r="AJ29" s="108">
        <v>25</v>
      </c>
      <c r="AK29" s="109">
        <v>8</v>
      </c>
      <c r="AL29" s="211"/>
    </row>
    <row r="30" spans="2:38" s="3" customFormat="1" ht="12" customHeight="1">
      <c r="B30" s="113"/>
      <c r="C30" s="115">
        <v>26</v>
      </c>
      <c r="D30" s="117"/>
      <c r="E30" s="170"/>
      <c r="F30" s="164">
        <v>26</v>
      </c>
      <c r="G30" s="171">
        <v>8</v>
      </c>
      <c r="H30" s="165"/>
      <c r="I30" s="164">
        <v>26</v>
      </c>
      <c r="J30" s="163">
        <v>8.5</v>
      </c>
      <c r="K30" s="125"/>
      <c r="L30" s="115">
        <v>26</v>
      </c>
      <c r="M30" s="132"/>
      <c r="N30" s="162" t="s">
        <v>143</v>
      </c>
      <c r="O30" s="164">
        <v>26</v>
      </c>
      <c r="P30" s="163">
        <v>9</v>
      </c>
      <c r="Q30" s="175"/>
      <c r="R30" s="164">
        <v>26</v>
      </c>
      <c r="S30" s="171">
        <v>9</v>
      </c>
      <c r="T30" s="113"/>
      <c r="U30" s="115">
        <v>26</v>
      </c>
      <c r="V30" s="114"/>
      <c r="W30" s="175"/>
      <c r="X30" s="164">
        <v>26</v>
      </c>
      <c r="Y30" s="171">
        <v>9</v>
      </c>
      <c r="Z30" s="162"/>
      <c r="AA30" s="164">
        <v>26</v>
      </c>
      <c r="AB30" s="166">
        <v>8.5</v>
      </c>
      <c r="AC30" s="125"/>
      <c r="AD30" s="115">
        <v>26</v>
      </c>
      <c r="AE30" s="132"/>
      <c r="AF30" s="162"/>
      <c r="AG30" s="164">
        <v>26</v>
      </c>
      <c r="AH30" s="163">
        <v>8</v>
      </c>
      <c r="AI30" s="200"/>
      <c r="AJ30" s="197">
        <v>26</v>
      </c>
      <c r="AK30" s="198"/>
      <c r="AL30" s="211"/>
    </row>
    <row r="31" spans="2:38" s="3" customFormat="1" ht="12" customHeight="1">
      <c r="B31" s="162" t="s">
        <v>148</v>
      </c>
      <c r="C31" s="164">
        <v>27</v>
      </c>
      <c r="D31" s="166">
        <v>8</v>
      </c>
      <c r="E31" s="170"/>
      <c r="F31" s="164">
        <v>27</v>
      </c>
      <c r="G31" s="171">
        <v>8</v>
      </c>
      <c r="H31" s="162"/>
      <c r="I31" s="164">
        <v>27</v>
      </c>
      <c r="J31" s="163">
        <v>8.5</v>
      </c>
      <c r="K31" s="125"/>
      <c r="L31" s="115">
        <v>27</v>
      </c>
      <c r="M31" s="132"/>
      <c r="N31" s="181"/>
      <c r="O31" s="164">
        <v>27</v>
      </c>
      <c r="P31" s="163">
        <v>9</v>
      </c>
      <c r="Q31" s="175"/>
      <c r="R31" s="164">
        <v>27</v>
      </c>
      <c r="S31" s="177">
        <v>9</v>
      </c>
      <c r="T31" s="113"/>
      <c r="U31" s="115">
        <v>27</v>
      </c>
      <c r="V31" s="114"/>
      <c r="W31" s="173"/>
      <c r="X31" s="164">
        <v>27</v>
      </c>
      <c r="Y31" s="171">
        <v>9</v>
      </c>
      <c r="Z31" s="113"/>
      <c r="AA31" s="115">
        <v>27</v>
      </c>
      <c r="AB31" s="114"/>
      <c r="AC31" s="175" t="s">
        <v>123</v>
      </c>
      <c r="AD31" s="164">
        <v>27</v>
      </c>
      <c r="AE31" s="131">
        <v>8.5</v>
      </c>
      <c r="AF31" s="162"/>
      <c r="AG31" s="164">
        <v>27</v>
      </c>
      <c r="AH31" s="163">
        <v>8</v>
      </c>
      <c r="AI31" s="113"/>
      <c r="AJ31" s="115">
        <v>27</v>
      </c>
      <c r="AK31" s="114"/>
      <c r="AL31" s="211"/>
    </row>
    <row r="32" spans="2:38" s="3" customFormat="1" ht="12" customHeight="1">
      <c r="B32" s="165"/>
      <c r="C32" s="164">
        <v>28</v>
      </c>
      <c r="D32" s="166">
        <v>8</v>
      </c>
      <c r="E32" s="170"/>
      <c r="F32" s="164">
        <v>28</v>
      </c>
      <c r="G32" s="171">
        <v>8</v>
      </c>
      <c r="H32" s="162"/>
      <c r="I32" s="164">
        <v>28</v>
      </c>
      <c r="J32" s="163">
        <v>8.5</v>
      </c>
      <c r="K32" s="162" t="s">
        <v>99</v>
      </c>
      <c r="L32" s="164">
        <v>28</v>
      </c>
      <c r="M32" s="177">
        <v>9</v>
      </c>
      <c r="N32" s="165"/>
      <c r="O32" s="164">
        <v>28</v>
      </c>
      <c r="P32" s="163">
        <v>9</v>
      </c>
      <c r="Q32" s="113"/>
      <c r="R32" s="115">
        <v>28</v>
      </c>
      <c r="S32" s="114"/>
      <c r="T32" s="190" t="s">
        <v>110</v>
      </c>
      <c r="U32" s="188">
        <v>28</v>
      </c>
      <c r="V32" s="257">
        <v>9</v>
      </c>
      <c r="W32" s="175"/>
      <c r="X32" s="164">
        <v>28</v>
      </c>
      <c r="Y32" s="171">
        <v>9</v>
      </c>
      <c r="Z32" s="113"/>
      <c r="AA32" s="115">
        <v>28</v>
      </c>
      <c r="AB32" s="114"/>
      <c r="AC32" s="175"/>
      <c r="AD32" s="164">
        <v>28</v>
      </c>
      <c r="AE32" s="131">
        <v>8.5</v>
      </c>
      <c r="AF32" s="162"/>
      <c r="AG32" s="164">
        <v>28</v>
      </c>
      <c r="AH32" s="163">
        <v>8</v>
      </c>
      <c r="AI32" s="113"/>
      <c r="AJ32" s="115">
        <v>28</v>
      </c>
      <c r="AK32" s="114"/>
      <c r="AL32" s="211"/>
    </row>
    <row r="33" spans="1:39" s="3" customFormat="1" ht="12" customHeight="1">
      <c r="B33" s="162"/>
      <c r="C33" s="164">
        <v>29</v>
      </c>
      <c r="D33" s="166">
        <v>8</v>
      </c>
      <c r="E33" s="170"/>
      <c r="F33" s="164"/>
      <c r="G33" s="171"/>
      <c r="H33" s="118"/>
      <c r="I33" s="115">
        <v>29</v>
      </c>
      <c r="J33" s="114"/>
      <c r="K33" s="162"/>
      <c r="L33" s="164">
        <v>29</v>
      </c>
      <c r="M33" s="171">
        <v>9</v>
      </c>
      <c r="N33" s="252"/>
      <c r="O33" s="108">
        <v>29</v>
      </c>
      <c r="P33" s="109">
        <v>9</v>
      </c>
      <c r="Q33" s="113"/>
      <c r="R33" s="115">
        <v>29</v>
      </c>
      <c r="S33" s="114"/>
      <c r="T33" s="190"/>
      <c r="U33" s="188">
        <v>29</v>
      </c>
      <c r="V33" s="187">
        <v>9</v>
      </c>
      <c r="W33" s="175"/>
      <c r="X33" s="164">
        <v>29</v>
      </c>
      <c r="Y33" s="171">
        <v>9</v>
      </c>
      <c r="Z33" s="162" t="s">
        <v>119</v>
      </c>
      <c r="AA33" s="164">
        <v>29</v>
      </c>
      <c r="AB33" s="163">
        <v>8.5</v>
      </c>
      <c r="AC33" s="175"/>
      <c r="AD33" s="164">
        <v>29</v>
      </c>
      <c r="AE33" s="171">
        <v>8</v>
      </c>
      <c r="AF33" s="113"/>
      <c r="AG33" s="115">
        <v>29</v>
      </c>
      <c r="AH33" s="114"/>
      <c r="AI33" s="195" t="s">
        <v>158</v>
      </c>
      <c r="AJ33" s="188">
        <v>29</v>
      </c>
      <c r="AK33" s="187">
        <v>8</v>
      </c>
      <c r="AL33" s="211"/>
    </row>
    <row r="34" spans="1:39" s="3" customFormat="1" ht="12" customHeight="1">
      <c r="B34" s="162"/>
      <c r="C34" s="164">
        <v>30</v>
      </c>
      <c r="D34" s="163">
        <v>8</v>
      </c>
      <c r="E34" s="175"/>
      <c r="F34" s="164"/>
      <c r="G34" s="177"/>
      <c r="H34" s="118"/>
      <c r="I34" s="115">
        <v>30</v>
      </c>
      <c r="J34" s="114"/>
      <c r="K34" s="175"/>
      <c r="L34" s="164">
        <v>30</v>
      </c>
      <c r="M34" s="171">
        <v>9</v>
      </c>
      <c r="N34" s="256"/>
      <c r="O34" s="197">
        <v>30</v>
      </c>
      <c r="P34" s="199"/>
      <c r="Q34" s="162" t="s">
        <v>107</v>
      </c>
      <c r="R34" s="164">
        <v>30</v>
      </c>
      <c r="S34" s="171">
        <v>9</v>
      </c>
      <c r="T34" s="191"/>
      <c r="U34" s="188">
        <v>30</v>
      </c>
      <c r="V34" s="187">
        <v>9</v>
      </c>
      <c r="W34" s="125"/>
      <c r="X34" s="115">
        <v>30</v>
      </c>
      <c r="Y34" s="132"/>
      <c r="Z34" s="162"/>
      <c r="AA34" s="164">
        <v>30</v>
      </c>
      <c r="AB34" s="166">
        <v>8.5</v>
      </c>
      <c r="AC34" s="175"/>
      <c r="AD34" s="164">
        <v>30</v>
      </c>
      <c r="AE34" s="171">
        <v>8</v>
      </c>
      <c r="AF34" s="113"/>
      <c r="AG34" s="115">
        <v>30</v>
      </c>
      <c r="AH34" s="114"/>
      <c r="AI34" s="195"/>
      <c r="AJ34" s="188">
        <v>30</v>
      </c>
      <c r="AK34" s="187">
        <v>8</v>
      </c>
      <c r="AL34" s="211"/>
    </row>
    <row r="35" spans="1:39" s="3" customFormat="1" ht="12" customHeight="1">
      <c r="B35" s="162"/>
      <c r="C35" s="164">
        <v>31</v>
      </c>
      <c r="D35" s="163">
        <v>8</v>
      </c>
      <c r="E35" s="175"/>
      <c r="F35" s="164"/>
      <c r="G35" s="171"/>
      <c r="H35" s="162" t="s">
        <v>95</v>
      </c>
      <c r="I35" s="164">
        <v>31</v>
      </c>
      <c r="J35" s="161">
        <v>8.5</v>
      </c>
      <c r="K35" s="173"/>
      <c r="L35" s="164"/>
      <c r="M35" s="171"/>
      <c r="N35" s="113"/>
      <c r="O35" s="115">
        <v>31</v>
      </c>
      <c r="P35" s="114"/>
      <c r="Q35" s="170"/>
      <c r="R35" s="164"/>
      <c r="S35" s="177"/>
      <c r="T35" s="190"/>
      <c r="U35" s="188">
        <v>31</v>
      </c>
      <c r="V35" s="187">
        <v>9</v>
      </c>
      <c r="W35" s="125"/>
      <c r="X35" s="115">
        <v>31</v>
      </c>
      <c r="Y35" s="182"/>
      <c r="Z35" s="165"/>
      <c r="AA35" s="164"/>
      <c r="AB35" s="163"/>
      <c r="AC35" s="175"/>
      <c r="AD35" s="164">
        <v>31</v>
      </c>
      <c r="AE35" s="171">
        <v>8</v>
      </c>
      <c r="AF35" s="162"/>
      <c r="AG35" s="164"/>
      <c r="AH35" s="163"/>
      <c r="AI35" s="189"/>
      <c r="AJ35" s="188">
        <v>31</v>
      </c>
      <c r="AK35" s="187">
        <v>8</v>
      </c>
      <c r="AL35" s="211"/>
    </row>
    <row r="36" spans="1:39" s="3" customFormat="1" ht="12.6" customHeight="1">
      <c r="B36" s="219"/>
      <c r="C36" s="220"/>
      <c r="D36" s="221"/>
      <c r="E36" s="128"/>
      <c r="F36" s="86"/>
      <c r="G36" s="133"/>
      <c r="H36" s="107"/>
      <c r="I36" s="86"/>
      <c r="J36" s="83"/>
      <c r="K36" s="129"/>
      <c r="L36" s="87"/>
      <c r="M36" s="134"/>
      <c r="N36" s="80"/>
      <c r="O36" s="87"/>
      <c r="P36" s="84"/>
      <c r="Q36" s="129"/>
      <c r="R36" s="86"/>
      <c r="S36" s="133"/>
      <c r="T36" s="85"/>
      <c r="U36" s="4"/>
      <c r="V36" s="82"/>
      <c r="W36" s="129"/>
      <c r="X36" s="86"/>
      <c r="Y36" s="131"/>
      <c r="Z36" s="80"/>
      <c r="AA36" s="86"/>
      <c r="AB36" s="81"/>
      <c r="AC36" s="128"/>
      <c r="AD36" s="86"/>
      <c r="AE36" s="131"/>
      <c r="AF36" s="80"/>
      <c r="AG36" s="87"/>
      <c r="AH36" s="84"/>
      <c r="AI36" s="80"/>
      <c r="AJ36" s="87"/>
      <c r="AK36" s="84"/>
      <c r="AL36" s="211"/>
    </row>
    <row r="37" spans="1:39" s="5" customFormat="1" ht="12.6" customHeight="1" thickBot="1">
      <c r="B37" s="212" t="s">
        <v>163</v>
      </c>
      <c r="C37" s="213"/>
      <c r="D37" s="215">
        <f>SUM(D5:D36)</f>
        <v>176</v>
      </c>
      <c r="E37" s="214"/>
      <c r="F37" s="270">
        <f>SUM(G5:G36)</f>
        <v>160</v>
      </c>
      <c r="G37" s="271"/>
      <c r="H37" s="272">
        <f>SUM(J5:J36)</f>
        <v>178.5</v>
      </c>
      <c r="I37" s="270"/>
      <c r="J37" s="271"/>
      <c r="K37" s="216"/>
      <c r="L37" s="270">
        <f>SUM(M5:M36)</f>
        <v>198</v>
      </c>
      <c r="M37" s="271"/>
      <c r="N37" s="216"/>
      <c r="O37" s="270">
        <f>SUM(P5:P36)</f>
        <v>189</v>
      </c>
      <c r="P37" s="271"/>
      <c r="Q37" s="216"/>
      <c r="R37" s="270">
        <f>SUM(S5:S36)</f>
        <v>189</v>
      </c>
      <c r="S37" s="270"/>
      <c r="T37" s="216"/>
      <c r="U37" s="270">
        <f>SUM(V5:V36)</f>
        <v>207</v>
      </c>
      <c r="V37" s="271"/>
      <c r="W37" s="216"/>
      <c r="X37" s="270">
        <f>SUM(Y5:Y36)</f>
        <v>189</v>
      </c>
      <c r="Y37" s="271"/>
      <c r="Z37" s="216"/>
      <c r="AA37" s="270">
        <f>SUM(AB5:AB36)</f>
        <v>183.5</v>
      </c>
      <c r="AB37" s="271"/>
      <c r="AC37" s="216"/>
      <c r="AD37" s="270">
        <f>SUM(AE5:AE36)</f>
        <v>194</v>
      </c>
      <c r="AE37" s="271"/>
      <c r="AF37" s="216"/>
      <c r="AG37" s="270">
        <f>SUM(AH5:AH36)</f>
        <v>160</v>
      </c>
      <c r="AH37" s="271"/>
      <c r="AI37" s="216"/>
      <c r="AJ37" s="270">
        <f>SUM(AK5:AK36)</f>
        <v>176</v>
      </c>
      <c r="AK37" s="271"/>
      <c r="AL37" s="215">
        <f>SUM(C37:AK37)</f>
        <v>2200</v>
      </c>
      <c r="AM37" s="217"/>
    </row>
    <row r="38" spans="1:39" s="7" customFormat="1" ht="12" customHeight="1">
      <c r="A38" s="6"/>
      <c r="B38" s="202" t="s">
        <v>35</v>
      </c>
      <c r="C38" s="203"/>
      <c r="D38" s="204">
        <v>15</v>
      </c>
      <c r="E38" s="205"/>
      <c r="F38" s="206"/>
      <c r="G38" s="204">
        <v>20</v>
      </c>
      <c r="H38" s="207"/>
      <c r="I38" s="206"/>
      <c r="J38" s="204">
        <v>21</v>
      </c>
      <c r="K38" s="205"/>
      <c r="L38" s="203"/>
      <c r="M38" s="204">
        <v>20</v>
      </c>
      <c r="N38" s="205"/>
      <c r="O38" s="203"/>
      <c r="P38" s="204">
        <v>20</v>
      </c>
      <c r="Q38" s="205"/>
      <c r="R38" s="206"/>
      <c r="S38" s="204">
        <v>20</v>
      </c>
      <c r="T38" s="205"/>
      <c r="U38" s="206"/>
      <c r="V38" s="204">
        <v>14</v>
      </c>
      <c r="W38" s="205"/>
      <c r="X38" s="206"/>
      <c r="Y38" s="204">
        <v>15</v>
      </c>
      <c r="Z38" s="205"/>
      <c r="AA38" s="206"/>
      <c r="AB38" s="204">
        <v>20</v>
      </c>
      <c r="AC38" s="205"/>
      <c r="AD38" s="206"/>
      <c r="AE38" s="204">
        <v>23</v>
      </c>
      <c r="AF38" s="205"/>
      <c r="AG38" s="206"/>
      <c r="AH38" s="204">
        <v>20</v>
      </c>
      <c r="AI38" s="205"/>
      <c r="AJ38" s="206"/>
      <c r="AK38" s="204">
        <v>15</v>
      </c>
      <c r="AL38" s="208">
        <f>SUM(D38:AK38)</f>
        <v>223</v>
      </c>
    </row>
    <row r="39" spans="1:39" s="7" customFormat="1" ht="12" customHeight="1">
      <c r="A39" s="6"/>
      <c r="B39" s="88" t="s">
        <v>36</v>
      </c>
      <c r="C39" s="89"/>
      <c r="D39" s="90">
        <v>5</v>
      </c>
      <c r="E39" s="91"/>
      <c r="F39" s="92"/>
      <c r="G39" s="90">
        <v>0</v>
      </c>
      <c r="H39" s="91"/>
      <c r="I39" s="92"/>
      <c r="J39" s="90">
        <v>0</v>
      </c>
      <c r="K39" s="91"/>
      <c r="L39" s="92"/>
      <c r="M39" s="90">
        <v>0</v>
      </c>
      <c r="N39" s="91"/>
      <c r="O39" s="92"/>
      <c r="P39" s="90">
        <v>0</v>
      </c>
      <c r="Q39" s="91"/>
      <c r="R39" s="92"/>
      <c r="S39" s="90">
        <v>0</v>
      </c>
      <c r="T39" s="91"/>
      <c r="U39" s="92"/>
      <c r="V39" s="90">
        <v>9</v>
      </c>
      <c r="W39" s="91"/>
      <c r="X39" s="92"/>
      <c r="Y39" s="90">
        <v>5</v>
      </c>
      <c r="Z39" s="91"/>
      <c r="AA39" s="92"/>
      <c r="AB39" s="90">
        <v>0</v>
      </c>
      <c r="AC39" s="91"/>
      <c r="AD39" s="92"/>
      <c r="AE39" s="90">
        <v>0</v>
      </c>
      <c r="AF39" s="91"/>
      <c r="AG39" s="92"/>
      <c r="AH39" s="90">
        <v>0</v>
      </c>
      <c r="AI39" s="91"/>
      <c r="AJ39" s="92"/>
      <c r="AK39" s="90">
        <v>6</v>
      </c>
      <c r="AL39" s="93">
        <f>SUM(D39:AK39)</f>
        <v>25</v>
      </c>
    </row>
    <row r="40" spans="1:39" s="7" customFormat="1" ht="12" customHeight="1">
      <c r="A40" s="6"/>
      <c r="B40" s="119" t="s">
        <v>37</v>
      </c>
      <c r="C40" s="120"/>
      <c r="D40" s="121">
        <v>2</v>
      </c>
      <c r="E40" s="122"/>
      <c r="F40" s="123"/>
      <c r="G40" s="121">
        <v>0</v>
      </c>
      <c r="H40" s="122"/>
      <c r="I40" s="123"/>
      <c r="J40" s="121">
        <v>0</v>
      </c>
      <c r="K40" s="122"/>
      <c r="L40" s="123"/>
      <c r="M40" s="121">
        <v>2</v>
      </c>
      <c r="N40" s="122"/>
      <c r="O40" s="123"/>
      <c r="P40" s="121">
        <v>1</v>
      </c>
      <c r="Q40" s="122"/>
      <c r="R40" s="123"/>
      <c r="S40" s="121">
        <v>1</v>
      </c>
      <c r="T40" s="122"/>
      <c r="U40" s="123"/>
      <c r="V40" s="121">
        <v>0</v>
      </c>
      <c r="W40" s="122"/>
      <c r="X40" s="123"/>
      <c r="Y40" s="121">
        <v>1</v>
      </c>
      <c r="Z40" s="122"/>
      <c r="AA40" s="123"/>
      <c r="AB40" s="121">
        <v>1</v>
      </c>
      <c r="AC40" s="122"/>
      <c r="AD40" s="123"/>
      <c r="AE40" s="121">
        <v>0</v>
      </c>
      <c r="AF40" s="122"/>
      <c r="AG40" s="123"/>
      <c r="AH40" s="121">
        <v>0</v>
      </c>
      <c r="AI40" s="122"/>
      <c r="AJ40" s="123"/>
      <c r="AK40" s="121">
        <v>1</v>
      </c>
      <c r="AL40" s="124">
        <f>SUM(D40:AK40)</f>
        <v>9</v>
      </c>
    </row>
    <row r="41" spans="1:39" s="6" customFormat="1" ht="11.25" customHeight="1">
      <c r="B41" s="18" t="s">
        <v>145</v>
      </c>
      <c r="C41" s="19"/>
      <c r="D41" s="20">
        <v>1</v>
      </c>
      <c r="E41" s="21"/>
      <c r="F41" s="22"/>
      <c r="G41" s="20">
        <v>0</v>
      </c>
      <c r="H41" s="21"/>
      <c r="I41" s="22"/>
      <c r="J41" s="20">
        <v>0</v>
      </c>
      <c r="K41" s="21"/>
      <c r="L41" s="22"/>
      <c r="M41" s="20">
        <v>0</v>
      </c>
      <c r="N41" s="21"/>
      <c r="O41" s="22"/>
      <c r="P41" s="20">
        <v>1</v>
      </c>
      <c r="Q41" s="21"/>
      <c r="R41" s="22"/>
      <c r="S41" s="20">
        <v>0</v>
      </c>
      <c r="T41" s="21"/>
      <c r="U41" s="22"/>
      <c r="V41" s="20">
        <v>0</v>
      </c>
      <c r="W41" s="21"/>
      <c r="X41" s="22"/>
      <c r="Y41" s="20">
        <v>0</v>
      </c>
      <c r="Z41" s="21"/>
      <c r="AA41" s="22"/>
      <c r="AB41" s="20">
        <v>1</v>
      </c>
      <c r="AC41" s="21"/>
      <c r="AD41" s="22"/>
      <c r="AE41" s="20">
        <v>0</v>
      </c>
      <c r="AF41" s="21"/>
      <c r="AG41" s="22"/>
      <c r="AH41" s="20">
        <v>0</v>
      </c>
      <c r="AI41" s="21"/>
      <c r="AJ41" s="22"/>
      <c r="AK41" s="20">
        <v>1</v>
      </c>
      <c r="AL41" s="23">
        <f>SUM(D41:AK41)</f>
        <v>4</v>
      </c>
    </row>
    <row r="42" spans="1:39" s="6" customFormat="1" ht="11.25" customHeight="1">
      <c r="B42" s="147" t="s">
        <v>150</v>
      </c>
      <c r="C42" s="148"/>
      <c r="D42" s="149">
        <f>SUM(D38:D41)</f>
        <v>23</v>
      </c>
      <c r="E42" s="150"/>
      <c r="F42" s="151"/>
      <c r="G42" s="149">
        <f>SUM(G38:G41)</f>
        <v>20</v>
      </c>
      <c r="H42" s="150"/>
      <c r="I42" s="151"/>
      <c r="J42" s="149">
        <f>SUM(J38:J41)</f>
        <v>21</v>
      </c>
      <c r="K42" s="150"/>
      <c r="L42" s="151"/>
      <c r="M42" s="149">
        <f>SUM(M38:M41)</f>
        <v>22</v>
      </c>
      <c r="N42" s="150"/>
      <c r="O42" s="151"/>
      <c r="P42" s="149">
        <f>SUM(P38:P41)</f>
        <v>22</v>
      </c>
      <c r="Q42" s="150"/>
      <c r="R42" s="151"/>
      <c r="S42" s="149">
        <f>SUM(S38:S41)</f>
        <v>21</v>
      </c>
      <c r="T42" s="150"/>
      <c r="U42" s="151"/>
      <c r="V42" s="149">
        <f>SUM(V38:V41)</f>
        <v>23</v>
      </c>
      <c r="W42" s="150"/>
      <c r="X42" s="151"/>
      <c r="Y42" s="149">
        <f>SUM(Y38:Y41)</f>
        <v>21</v>
      </c>
      <c r="Z42" s="150"/>
      <c r="AA42" s="151"/>
      <c r="AB42" s="149">
        <f>SUM(AB38:AB41)</f>
        <v>22</v>
      </c>
      <c r="AC42" s="150"/>
      <c r="AD42" s="151"/>
      <c r="AE42" s="149">
        <f>SUM(AE38:AE41)</f>
        <v>23</v>
      </c>
      <c r="AF42" s="150"/>
      <c r="AG42" s="151"/>
      <c r="AH42" s="149">
        <f>SUM(AH38:AH41)</f>
        <v>20</v>
      </c>
      <c r="AI42" s="150"/>
      <c r="AJ42" s="151"/>
      <c r="AK42" s="149">
        <f>SUM(AK38:AK41)</f>
        <v>23</v>
      </c>
      <c r="AL42" s="152">
        <f>SUM(AL38:AL41)</f>
        <v>261</v>
      </c>
    </row>
    <row r="43" spans="1:39" s="6" customFormat="1" ht="9.6" customHeight="1">
      <c r="A43" s="7"/>
      <c r="B43" s="14"/>
      <c r="C43" s="1"/>
      <c r="D43" s="7"/>
      <c r="E43" s="16"/>
      <c r="F43" s="7"/>
      <c r="G43" s="7"/>
      <c r="H43" s="14"/>
      <c r="I43" s="7"/>
      <c r="J43" s="7"/>
      <c r="K43" s="16"/>
      <c r="L43" s="7"/>
      <c r="M43" s="7"/>
      <c r="N43" s="16"/>
      <c r="O43" s="7"/>
      <c r="P43" s="7"/>
      <c r="Q43" s="16"/>
      <c r="R43" s="7"/>
      <c r="S43" s="7"/>
      <c r="T43" s="3"/>
      <c r="U43" s="3"/>
      <c r="V43" s="7"/>
      <c r="W43" s="3"/>
      <c r="X43" s="3"/>
      <c r="Y43" s="3"/>
      <c r="Z43" s="3"/>
      <c r="AA43" s="7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9" s="6" customFormat="1" ht="10.5" customHeight="1">
      <c r="A44" s="3"/>
      <c r="B44" s="8" t="s">
        <v>38</v>
      </c>
      <c r="C44" s="8"/>
      <c r="D44" s="8"/>
      <c r="E44" s="8"/>
      <c r="F44" s="9"/>
      <c r="G44" s="9"/>
      <c r="H44" s="9"/>
      <c r="I44" s="276">
        <f>AL37</f>
        <v>2200</v>
      </c>
      <c r="J44" s="277"/>
      <c r="K44" s="281">
        <v>52.14</v>
      </c>
      <c r="L44" s="282"/>
      <c r="M44" s="10" t="s">
        <v>39</v>
      </c>
      <c r="N44" s="280">
        <f>I44/K44</f>
        <v>42.194092827004219</v>
      </c>
      <c r="O44" s="280"/>
      <c r="P44" s="11" t="s">
        <v>40</v>
      </c>
      <c r="Q44" s="17"/>
      <c r="R44" s="9"/>
      <c r="S44" s="12"/>
      <c r="T44" s="3"/>
      <c r="U44" s="3"/>
      <c r="V44" s="25"/>
      <c r="W44" s="3" t="s">
        <v>180</v>
      </c>
      <c r="X44" s="3"/>
      <c r="Y44" s="3"/>
      <c r="Z44" s="3"/>
      <c r="AA44" s="26"/>
      <c r="AB44" s="13" t="s">
        <v>41</v>
      </c>
      <c r="AC44" s="5"/>
      <c r="AD44" s="3"/>
      <c r="AE44" s="3"/>
      <c r="AF44" s="3"/>
      <c r="AG44" s="3"/>
      <c r="AH44" s="24"/>
      <c r="AI44" s="3" t="s">
        <v>42</v>
      </c>
      <c r="AJ44" s="3"/>
      <c r="AK44" s="3"/>
      <c r="AL44" s="3">
        <f>SUM(AL38:AL40)</f>
        <v>257</v>
      </c>
    </row>
    <row r="45" spans="1:39" s="6" customFormat="1" ht="12" customHeight="1">
      <c r="A45" s="1"/>
      <c r="B45" s="8" t="s">
        <v>46</v>
      </c>
      <c r="C45" s="8"/>
      <c r="D45" s="8"/>
      <c r="E45" s="8"/>
      <c r="F45" s="9"/>
      <c r="G45" s="9"/>
      <c r="H45" s="9"/>
      <c r="I45" s="276">
        <f>AL37</f>
        <v>2200</v>
      </c>
      <c r="J45" s="277"/>
      <c r="K45" s="278">
        <f>AL38+AL39+AL40</f>
        <v>257</v>
      </c>
      <c r="L45" s="279"/>
      <c r="M45" s="10" t="s">
        <v>39</v>
      </c>
      <c r="N45" s="280">
        <f>I45/K45</f>
        <v>8.5603112840466924</v>
      </c>
      <c r="O45" s="280"/>
      <c r="P45" s="11" t="s">
        <v>43</v>
      </c>
      <c r="Q45" s="17"/>
      <c r="R45" s="9"/>
      <c r="S45" s="12"/>
      <c r="T45" s="3"/>
      <c r="U45" s="3"/>
      <c r="V45" s="3" t="s">
        <v>164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9" s="6" customFormat="1" ht="6.75" customHeight="1">
      <c r="A46" s="1"/>
      <c r="B46" s="8"/>
      <c r="C46" s="9"/>
      <c r="D46" s="9"/>
      <c r="E46" s="9"/>
      <c r="F46" s="9"/>
      <c r="G46" s="9"/>
      <c r="H46" s="9"/>
      <c r="I46" s="142"/>
      <c r="J46" s="17"/>
      <c r="K46" s="143"/>
      <c r="L46" s="144"/>
      <c r="M46" s="10"/>
      <c r="N46" s="145"/>
      <c r="O46" s="145"/>
      <c r="P46" s="11"/>
      <c r="Q46" s="17"/>
      <c r="R46" s="9"/>
      <c r="S46" s="9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9" s="3" customFormat="1" ht="10.9" customHeight="1">
      <c r="A47" s="1"/>
      <c r="B47" s="8" t="s">
        <v>157</v>
      </c>
      <c r="C47" s="158"/>
      <c r="D47" s="158"/>
      <c r="E47" s="153"/>
      <c r="F47" s="158"/>
      <c r="G47" s="158"/>
      <c r="H47" s="153"/>
      <c r="I47" s="158"/>
      <c r="J47" s="158"/>
      <c r="K47" s="153"/>
      <c r="L47" s="158"/>
      <c r="M47" s="158"/>
      <c r="N47" s="153"/>
      <c r="O47" s="158"/>
      <c r="P47" s="158"/>
      <c r="Q47" s="153"/>
      <c r="R47" s="158"/>
      <c r="S47" s="158"/>
      <c r="T47" s="153"/>
      <c r="U47" s="158"/>
      <c r="V47" s="158"/>
      <c r="W47" s="153"/>
      <c r="X47" s="158"/>
      <c r="Y47" s="158"/>
      <c r="Z47" s="153"/>
      <c r="AA47" s="158"/>
      <c r="AB47" s="158"/>
      <c r="AC47" s="153"/>
      <c r="AD47" s="158"/>
      <c r="AE47" s="158"/>
      <c r="AF47" s="153"/>
      <c r="AG47" s="158"/>
      <c r="AH47" s="158"/>
      <c r="AI47" s="153"/>
      <c r="AJ47" s="158"/>
      <c r="AK47" s="158"/>
      <c r="AL47" s="159"/>
    </row>
    <row r="48" spans="1:39">
      <c r="B48" s="273" t="s">
        <v>153</v>
      </c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5"/>
    </row>
  </sheetData>
  <mergeCells count="30">
    <mergeCell ref="B48:AL48"/>
    <mergeCell ref="I45:J45"/>
    <mergeCell ref="K45:L45"/>
    <mergeCell ref="N45:O45"/>
    <mergeCell ref="I44:J44"/>
    <mergeCell ref="K44:L44"/>
    <mergeCell ref="N44:O44"/>
    <mergeCell ref="AJ37:AK37"/>
    <mergeCell ref="U37:V37"/>
    <mergeCell ref="X37:Y37"/>
    <mergeCell ref="AA37:AB37"/>
    <mergeCell ref="AD37:AE37"/>
    <mergeCell ref="AG37:AH37"/>
    <mergeCell ref="F37:G37"/>
    <mergeCell ref="L37:M37"/>
    <mergeCell ref="O37:P37"/>
    <mergeCell ref="R37:S37"/>
    <mergeCell ref="H37:J37"/>
    <mergeCell ref="B3:D3"/>
    <mergeCell ref="E3:G3"/>
    <mergeCell ref="H3:J3"/>
    <mergeCell ref="K3:M3"/>
    <mergeCell ref="N3:P3"/>
    <mergeCell ref="AF3:AH3"/>
    <mergeCell ref="AI3:AK3"/>
    <mergeCell ref="Q3:S3"/>
    <mergeCell ref="T3:V3"/>
    <mergeCell ref="W3:Y3"/>
    <mergeCell ref="Z3:AB3"/>
    <mergeCell ref="AC3:AE3"/>
  </mergeCells>
  <phoneticPr fontId="3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68"/>
  <sheetViews>
    <sheetView showGridLines="0" topLeftCell="B1" zoomScale="75" workbookViewId="0">
      <selection activeCell="V10" sqref="V10"/>
    </sheetView>
  </sheetViews>
  <sheetFormatPr baseColWidth="10" defaultColWidth="11.28515625" defaultRowHeight="14.25"/>
  <cols>
    <col min="1" max="1" width="0.7109375" style="29" customWidth="1"/>
    <col min="2" max="2" width="9.28515625" style="29" customWidth="1"/>
    <col min="3" max="3" width="7.28515625" style="29" customWidth="1"/>
    <col min="4" max="4" width="12" style="29" customWidth="1"/>
    <col min="5" max="5" width="7.7109375" style="29" customWidth="1"/>
    <col min="6" max="6" width="14.28515625" style="29" customWidth="1"/>
    <col min="7" max="7" width="9.140625" style="29" bestFit="1" customWidth="1"/>
    <col min="8" max="8" width="8.140625" style="29" bestFit="1" customWidth="1"/>
    <col min="9" max="9" width="9.140625" style="29" bestFit="1" customWidth="1"/>
    <col min="10" max="10" width="1.28515625" style="29" customWidth="1"/>
    <col min="11" max="11" width="9.140625" style="32" customWidth="1"/>
    <col min="12" max="12" width="2.28515625" style="29" bestFit="1" customWidth="1"/>
    <col min="13" max="13" width="1" style="29" customWidth="1"/>
    <col min="14" max="16384" width="11.28515625" style="29"/>
  </cols>
  <sheetData>
    <row r="2" spans="2:23" ht="15">
      <c r="C2" s="30"/>
      <c r="D2" s="30"/>
      <c r="E2" s="30"/>
      <c r="F2" s="28" t="s">
        <v>84</v>
      </c>
      <c r="G2" s="30"/>
      <c r="H2" s="30"/>
      <c r="I2" s="30"/>
      <c r="J2" s="30"/>
      <c r="K2" s="30"/>
    </row>
    <row r="3" spans="2:23" ht="15">
      <c r="K3" s="31"/>
    </row>
    <row r="4" spans="2:23" ht="20.25">
      <c r="C4" s="30"/>
      <c r="D4" s="30"/>
      <c r="E4" s="30"/>
      <c r="F4" s="77" t="s">
        <v>170</v>
      </c>
      <c r="G4" s="30"/>
      <c r="H4" s="30"/>
      <c r="I4" s="30"/>
      <c r="J4" s="30"/>
      <c r="K4" s="30"/>
    </row>
    <row r="5" spans="2:23">
      <c r="C5" s="32"/>
      <c r="D5" s="32"/>
      <c r="E5" s="32"/>
      <c r="F5" s="32" t="s">
        <v>171</v>
      </c>
      <c r="G5" s="32"/>
      <c r="H5" s="32"/>
      <c r="I5" s="32"/>
      <c r="J5" s="32"/>
    </row>
    <row r="6" spans="2:23">
      <c r="B6" s="32"/>
      <c r="C6" s="32"/>
      <c r="D6" s="32"/>
      <c r="E6" s="32"/>
      <c r="F6" s="32"/>
      <c r="G6" s="32"/>
      <c r="H6" s="32"/>
      <c r="I6" s="32"/>
      <c r="J6" s="32"/>
    </row>
    <row r="7" spans="2:23">
      <c r="B7" s="287" t="s">
        <v>0</v>
      </c>
      <c r="C7" s="288"/>
      <c r="D7" s="287" t="s">
        <v>1</v>
      </c>
      <c r="E7" s="288"/>
      <c r="F7" s="34" t="s">
        <v>2</v>
      </c>
      <c r="G7" s="33"/>
      <c r="H7" s="35"/>
      <c r="I7" s="36"/>
      <c r="J7" s="37"/>
      <c r="K7" s="35" t="s">
        <v>8</v>
      </c>
      <c r="L7" s="36"/>
    </row>
    <row r="8" spans="2:23">
      <c r="B8" s="38"/>
      <c r="C8" s="39"/>
      <c r="D8" s="38"/>
      <c r="E8" s="39"/>
      <c r="F8" s="40" t="s">
        <v>3</v>
      </c>
      <c r="G8" s="283" t="s">
        <v>78</v>
      </c>
      <c r="H8" s="286"/>
      <c r="I8" s="285"/>
      <c r="J8" s="38"/>
      <c r="K8" s="32" t="s">
        <v>9</v>
      </c>
      <c r="L8" s="39"/>
    </row>
    <row r="9" spans="2:23" ht="16.5">
      <c r="B9" s="38"/>
      <c r="C9" s="39"/>
      <c r="D9" s="38"/>
      <c r="E9" s="39"/>
      <c r="F9" s="40" t="s">
        <v>4</v>
      </c>
      <c r="G9" s="78" t="s">
        <v>79</v>
      </c>
      <c r="H9" s="78" t="s">
        <v>6</v>
      </c>
      <c r="I9" s="78" t="s">
        <v>7</v>
      </c>
      <c r="J9" s="38"/>
      <c r="L9" s="39"/>
    </row>
    <row r="10" spans="2:23">
      <c r="B10" s="42"/>
      <c r="C10" s="43"/>
      <c r="D10" s="42"/>
      <c r="E10" s="43"/>
      <c r="F10" s="44" t="s">
        <v>5</v>
      </c>
      <c r="G10" s="45"/>
      <c r="H10" s="46"/>
      <c r="I10" s="45"/>
      <c r="J10" s="42"/>
      <c r="K10" s="47"/>
      <c r="L10" s="39"/>
      <c r="V10" s="29">
        <f>+(45+7+2)*8</f>
        <v>432</v>
      </c>
      <c r="W10" s="29" t="s">
        <v>159</v>
      </c>
    </row>
    <row r="11" spans="2:23">
      <c r="B11" s="33"/>
      <c r="C11" s="36"/>
      <c r="D11" s="33"/>
      <c r="E11" s="36"/>
      <c r="F11" s="34"/>
      <c r="G11" s="48"/>
      <c r="H11" s="49"/>
      <c r="I11" s="49"/>
      <c r="J11" s="33"/>
      <c r="K11" s="35"/>
      <c r="L11" s="36"/>
    </row>
    <row r="12" spans="2:23">
      <c r="B12" s="283" t="s">
        <v>174</v>
      </c>
      <c r="C12" s="284"/>
      <c r="D12" s="283" t="s">
        <v>10</v>
      </c>
      <c r="E12" s="285"/>
      <c r="F12" s="40">
        <v>8</v>
      </c>
      <c r="G12" s="50">
        <v>35</v>
      </c>
      <c r="H12" s="50">
        <v>5</v>
      </c>
      <c r="I12" s="50">
        <v>2</v>
      </c>
      <c r="J12" s="38"/>
      <c r="K12" s="51">
        <f>+(G12+H12+I12)*F12</f>
        <v>336</v>
      </c>
      <c r="L12" s="39" t="s">
        <v>47</v>
      </c>
    </row>
    <row r="13" spans="2:23">
      <c r="B13" s="38"/>
      <c r="C13" s="39"/>
      <c r="D13" s="38"/>
      <c r="E13" s="39"/>
      <c r="F13" s="40"/>
      <c r="G13" s="50"/>
      <c r="H13" s="52"/>
      <c r="I13" s="41"/>
      <c r="J13" s="38"/>
      <c r="K13" s="51"/>
      <c r="L13" s="39"/>
    </row>
    <row r="14" spans="2:23">
      <c r="B14" s="283" t="s">
        <v>175</v>
      </c>
      <c r="C14" s="284"/>
      <c r="D14" s="283" t="s">
        <v>11</v>
      </c>
      <c r="E14" s="285"/>
      <c r="F14" s="53">
        <v>8.5</v>
      </c>
      <c r="G14" s="50">
        <v>21</v>
      </c>
      <c r="H14" s="50">
        <v>0</v>
      </c>
      <c r="I14" s="54">
        <v>0</v>
      </c>
      <c r="J14" s="55"/>
      <c r="K14" s="51">
        <f t="shared" ref="K14:K20" si="0">+(G14+H14+I14)*F14</f>
        <v>178.5</v>
      </c>
      <c r="L14" s="39" t="s">
        <v>47</v>
      </c>
    </row>
    <row r="15" spans="2:23">
      <c r="B15" s="38"/>
      <c r="C15" s="39"/>
      <c r="D15" s="38"/>
      <c r="E15" s="39"/>
      <c r="F15" s="40"/>
      <c r="G15" s="50"/>
      <c r="H15" s="41"/>
      <c r="I15" s="41"/>
      <c r="J15" s="38"/>
      <c r="K15" s="51"/>
      <c r="L15" s="39"/>
    </row>
    <row r="16" spans="2:23">
      <c r="B16" s="283" t="s">
        <v>172</v>
      </c>
      <c r="C16" s="284"/>
      <c r="D16" s="283" t="s">
        <v>12</v>
      </c>
      <c r="E16" s="285"/>
      <c r="F16" s="40">
        <v>9</v>
      </c>
      <c r="G16" s="50">
        <v>99</v>
      </c>
      <c r="H16" s="41">
        <v>14</v>
      </c>
      <c r="I16" s="50">
        <v>5</v>
      </c>
      <c r="J16" s="38"/>
      <c r="K16" s="51">
        <f>+(G16+H16+I16)*F16</f>
        <v>1062</v>
      </c>
      <c r="L16" s="39" t="s">
        <v>47</v>
      </c>
    </row>
    <row r="17" spans="2:15">
      <c r="B17" s="38"/>
      <c r="C17" s="39"/>
      <c r="D17" s="38"/>
      <c r="E17" s="39"/>
      <c r="F17" s="40"/>
      <c r="G17" s="50"/>
      <c r="H17" s="41"/>
      <c r="I17" s="41"/>
      <c r="J17" s="38"/>
      <c r="K17" s="51"/>
      <c r="L17" s="39"/>
    </row>
    <row r="18" spans="2:15">
      <c r="B18" s="283" t="s">
        <v>176</v>
      </c>
      <c r="C18" s="284"/>
      <c r="D18" s="283" t="s">
        <v>11</v>
      </c>
      <c r="E18" s="285"/>
      <c r="F18" s="53">
        <v>8.5</v>
      </c>
      <c r="G18" s="50">
        <v>30</v>
      </c>
      <c r="H18" s="41">
        <v>0</v>
      </c>
      <c r="I18" s="50">
        <v>1</v>
      </c>
      <c r="J18" s="38"/>
      <c r="K18" s="51">
        <f t="shared" ref="K18" si="1">+(G18+H18+I18)*F18</f>
        <v>263.5</v>
      </c>
      <c r="L18" s="39" t="s">
        <v>47</v>
      </c>
    </row>
    <row r="19" spans="2:15">
      <c r="B19" s="38"/>
      <c r="C19" s="39"/>
      <c r="D19" s="38"/>
      <c r="E19" s="39"/>
      <c r="F19" s="40"/>
      <c r="G19" s="50"/>
      <c r="H19" s="41"/>
      <c r="I19" s="41"/>
      <c r="J19" s="38"/>
      <c r="K19" s="51"/>
      <c r="L19" s="39"/>
    </row>
    <row r="20" spans="2:15">
      <c r="B20" s="283" t="s">
        <v>177</v>
      </c>
      <c r="C20" s="284"/>
      <c r="D20" s="283" t="s">
        <v>10</v>
      </c>
      <c r="E20" s="285"/>
      <c r="F20" s="40">
        <v>8</v>
      </c>
      <c r="G20" s="50">
        <v>38</v>
      </c>
      <c r="H20" s="41">
        <v>6</v>
      </c>
      <c r="I20" s="56">
        <v>1</v>
      </c>
      <c r="J20" s="55"/>
      <c r="K20" s="51">
        <f t="shared" si="0"/>
        <v>360</v>
      </c>
      <c r="L20" s="39" t="s">
        <v>47</v>
      </c>
    </row>
    <row r="21" spans="2:15">
      <c r="B21" s="42"/>
      <c r="C21" s="43"/>
      <c r="D21" s="42"/>
      <c r="E21" s="43"/>
      <c r="F21" s="44"/>
      <c r="G21" s="57"/>
      <c r="H21" s="45"/>
      <c r="I21" s="45"/>
      <c r="J21" s="42"/>
      <c r="K21" s="58"/>
      <c r="L21" s="43"/>
    </row>
    <row r="22" spans="2:15">
      <c r="B22" s="290" t="s">
        <v>13</v>
      </c>
      <c r="C22" s="291"/>
      <c r="D22" s="59"/>
      <c r="E22" s="60"/>
      <c r="F22" s="61" t="s">
        <v>14</v>
      </c>
      <c r="G22" s="62">
        <f>SUM(G12:G21)</f>
        <v>223</v>
      </c>
      <c r="H22" s="63">
        <f>SUM(H12:H21)</f>
        <v>25</v>
      </c>
      <c r="I22" s="59">
        <f>SUM(I12:I21)</f>
        <v>9</v>
      </c>
      <c r="J22" s="59"/>
      <c r="K22" s="64">
        <f>SUM(K12:K21)</f>
        <v>2200</v>
      </c>
      <c r="L22" s="65" t="s">
        <v>47</v>
      </c>
      <c r="O22" s="261"/>
    </row>
    <row r="23" spans="2:15">
      <c r="B23" s="32"/>
      <c r="C23" s="32"/>
      <c r="D23" s="32"/>
      <c r="F23" s="72"/>
      <c r="G23" s="111"/>
      <c r="H23" s="74"/>
      <c r="I23" s="32"/>
      <c r="J23" s="32"/>
      <c r="K23" s="51"/>
    </row>
    <row r="24" spans="2:15">
      <c r="B24" s="32"/>
      <c r="C24" s="32"/>
      <c r="D24" s="32"/>
      <c r="F24" s="72"/>
      <c r="G24" s="111"/>
      <c r="H24" s="74"/>
      <c r="I24" s="32"/>
      <c r="J24" s="32"/>
      <c r="K24" s="51"/>
    </row>
    <row r="25" spans="2:15">
      <c r="B25" s="32"/>
      <c r="D25" s="32"/>
      <c r="F25" s="32"/>
      <c r="G25" s="32"/>
      <c r="H25" s="32"/>
      <c r="I25" s="32"/>
      <c r="J25" s="32"/>
    </row>
    <row r="26" spans="2:15">
      <c r="B26" s="32"/>
      <c r="D26" s="32"/>
      <c r="F26" s="32"/>
      <c r="G26" s="32"/>
      <c r="H26" s="32"/>
      <c r="I26" s="32"/>
      <c r="J26" s="32"/>
    </row>
    <row r="27" spans="2:15">
      <c r="B27" s="32"/>
      <c r="D27" s="32"/>
      <c r="F27" s="32"/>
      <c r="G27" s="32"/>
      <c r="H27" s="32"/>
      <c r="I27" s="32"/>
      <c r="J27" s="32"/>
    </row>
    <row r="28" spans="2:15">
      <c r="B28" s="32"/>
      <c r="D28" s="32"/>
      <c r="F28" s="32"/>
      <c r="G28" s="32"/>
      <c r="H28" s="32"/>
      <c r="I28" s="32"/>
      <c r="J28" s="32"/>
    </row>
    <row r="29" spans="2:15">
      <c r="B29" s="290" t="s">
        <v>15</v>
      </c>
      <c r="C29" s="291"/>
      <c r="D29" s="291"/>
      <c r="E29" s="291"/>
      <c r="F29" s="291"/>
      <c r="G29" s="291"/>
      <c r="H29" s="291"/>
      <c r="I29" s="291"/>
      <c r="J29" s="291"/>
      <c r="K29" s="291"/>
      <c r="L29" s="65"/>
    </row>
    <row r="30" spans="2:15">
      <c r="B30" s="33"/>
      <c r="C30" s="66"/>
      <c r="D30" s="35"/>
      <c r="E30" s="66"/>
      <c r="F30" s="35"/>
      <c r="G30" s="35"/>
      <c r="H30" s="35"/>
      <c r="I30" s="35"/>
      <c r="J30" s="35"/>
      <c r="K30" s="35"/>
      <c r="L30" s="39"/>
    </row>
    <row r="31" spans="2:15">
      <c r="B31" s="38" t="s">
        <v>16</v>
      </c>
      <c r="C31" s="94">
        <f>SUM('Calculation 2025'!C37:D37)</f>
        <v>176</v>
      </c>
      <c r="D31" s="32" t="s">
        <v>21</v>
      </c>
      <c r="E31" s="94">
        <f>SUM('Calculation 2025'!U37:V37)</f>
        <v>207</v>
      </c>
      <c r="F31" s="32"/>
      <c r="G31" s="68" t="s">
        <v>28</v>
      </c>
      <c r="I31" s="67">
        <f>C31+C32+C33+C34+C35+C36+E31+E32+E33+E34+E35+E36</f>
        <v>2200</v>
      </c>
      <c r="J31" s="67" t="s">
        <v>47</v>
      </c>
      <c r="L31" s="39"/>
    </row>
    <row r="32" spans="2:15">
      <c r="B32" s="38" t="s">
        <v>27</v>
      </c>
      <c r="C32" s="94">
        <f>SUM('Calculation 2025'!F37:G37)</f>
        <v>160</v>
      </c>
      <c r="D32" s="32" t="s">
        <v>22</v>
      </c>
      <c r="E32" s="94">
        <f>SUM('Calculation 2025'!X37:Y37)</f>
        <v>189</v>
      </c>
      <c r="F32" s="32"/>
      <c r="G32" s="32"/>
      <c r="H32" s="68"/>
      <c r="I32" s="32"/>
      <c r="J32" s="32"/>
      <c r="K32" s="69"/>
      <c r="L32" s="39"/>
    </row>
    <row r="33" spans="2:12">
      <c r="B33" s="38" t="s">
        <v>17</v>
      </c>
      <c r="C33" s="94">
        <f>SUM('Calculation 2025'!H37:J37)</f>
        <v>178.5</v>
      </c>
      <c r="D33" s="32" t="s">
        <v>23</v>
      </c>
      <c r="E33" s="94">
        <f>SUM('Calculation 2025'!AA37:AB37)</f>
        <v>183.5</v>
      </c>
      <c r="F33" s="70" t="s">
        <v>45</v>
      </c>
      <c r="G33" s="71">
        <f>I31</f>
        <v>2200</v>
      </c>
      <c r="H33" s="72" t="s">
        <v>80</v>
      </c>
      <c r="I33" s="69">
        <f>SUM('Calculation 2025'!K44:L44)</f>
        <v>52.14</v>
      </c>
      <c r="J33" s="73" t="s">
        <v>39</v>
      </c>
      <c r="K33" s="69">
        <f>G33/I33</f>
        <v>42.194092827004219</v>
      </c>
      <c r="L33" s="39" t="s">
        <v>47</v>
      </c>
    </row>
    <row r="34" spans="2:12">
      <c r="B34" s="38" t="s">
        <v>18</v>
      </c>
      <c r="C34" s="94">
        <f>SUM('Calculation 2025'!L37:M37)</f>
        <v>198</v>
      </c>
      <c r="D34" s="32" t="s">
        <v>24</v>
      </c>
      <c r="E34" s="94">
        <f>SUM('Calculation 2025'!AD37:AE37)</f>
        <v>194</v>
      </c>
      <c r="F34" s="32"/>
      <c r="G34" s="32"/>
      <c r="H34" s="32"/>
      <c r="I34" s="32"/>
      <c r="J34" s="32"/>
      <c r="L34" s="39"/>
    </row>
    <row r="35" spans="2:12">
      <c r="B35" s="38" t="s">
        <v>19</v>
      </c>
      <c r="C35" s="94">
        <f>SUM('Calculation 2025'!O37:P37)</f>
        <v>189</v>
      </c>
      <c r="D35" s="32" t="s">
        <v>25</v>
      </c>
      <c r="E35" s="94">
        <f>SUM('Calculation 2025'!AG37:AH37)</f>
        <v>160</v>
      </c>
      <c r="F35" s="70" t="s">
        <v>44</v>
      </c>
      <c r="G35" s="71">
        <f>I31</f>
        <v>2200</v>
      </c>
      <c r="H35" s="72" t="s">
        <v>80</v>
      </c>
      <c r="I35" s="74">
        <f>SUM('Calculation 2025'!K45:L45)</f>
        <v>257</v>
      </c>
      <c r="J35" s="73" t="s">
        <v>39</v>
      </c>
      <c r="K35" s="69">
        <f>G35/I35</f>
        <v>8.5603112840466924</v>
      </c>
      <c r="L35" s="39" t="s">
        <v>47</v>
      </c>
    </row>
    <row r="36" spans="2:12">
      <c r="B36" s="38" t="s">
        <v>20</v>
      </c>
      <c r="C36" s="94">
        <f>SUM('Calculation 2025'!R37:S37)</f>
        <v>189</v>
      </c>
      <c r="D36" s="32" t="s">
        <v>26</v>
      </c>
      <c r="E36" s="94">
        <f>SUM('Calculation 2025'!AJ37:AK37)</f>
        <v>176</v>
      </c>
      <c r="F36" s="32"/>
      <c r="G36" s="32"/>
      <c r="H36" s="32"/>
      <c r="L36" s="39"/>
    </row>
    <row r="37" spans="2:12">
      <c r="B37" s="42"/>
      <c r="C37" s="112"/>
      <c r="D37" s="47"/>
      <c r="E37" s="75"/>
      <c r="F37" s="47"/>
      <c r="G37" s="47"/>
      <c r="H37" s="47"/>
      <c r="I37" s="75"/>
      <c r="J37" s="75"/>
      <c r="K37" s="47"/>
      <c r="L37" s="43"/>
    </row>
    <row r="38" spans="2:12">
      <c r="B38" s="32"/>
      <c r="D38" s="32"/>
      <c r="F38" s="32"/>
      <c r="G38" s="32"/>
      <c r="H38" s="32"/>
    </row>
    <row r="39" spans="2:12">
      <c r="B39" s="70" t="s">
        <v>29</v>
      </c>
      <c r="C39" s="76" t="s">
        <v>30</v>
      </c>
      <c r="D39" s="32"/>
      <c r="F39" s="32"/>
      <c r="G39" s="32"/>
      <c r="H39" s="32"/>
    </row>
    <row r="40" spans="2:12">
      <c r="B40" s="32"/>
      <c r="C40" s="76" t="s">
        <v>31</v>
      </c>
      <c r="D40" s="32"/>
      <c r="F40" s="32"/>
      <c r="G40" s="32"/>
      <c r="H40" s="32"/>
    </row>
    <row r="41" spans="2:12">
      <c r="B41" s="32"/>
      <c r="C41" s="29" t="s">
        <v>32</v>
      </c>
      <c r="D41" s="32"/>
      <c r="F41" s="32"/>
      <c r="G41" s="32"/>
      <c r="H41" s="32"/>
    </row>
    <row r="42" spans="2:12">
      <c r="C42" s="76" t="s">
        <v>140</v>
      </c>
      <c r="F42" s="32"/>
      <c r="G42" s="32"/>
      <c r="H42" s="32"/>
    </row>
    <row r="43" spans="2:12">
      <c r="B43" s="32"/>
      <c r="C43" s="289" t="s">
        <v>139</v>
      </c>
      <c r="D43" s="289"/>
      <c r="E43" s="289"/>
      <c r="F43" s="289"/>
      <c r="G43" s="70"/>
      <c r="H43" s="32"/>
    </row>
    <row r="44" spans="2:12">
      <c r="B44" s="32"/>
      <c r="C44" s="70"/>
      <c r="D44" s="70"/>
      <c r="E44" s="70"/>
      <c r="F44" s="70"/>
      <c r="G44" s="70"/>
      <c r="H44" s="32"/>
    </row>
    <row r="45" spans="2:12">
      <c r="B45" s="29" t="s">
        <v>82</v>
      </c>
      <c r="C45" s="76" t="s">
        <v>132</v>
      </c>
      <c r="F45" s="32"/>
      <c r="G45" s="32"/>
      <c r="H45" s="32"/>
    </row>
    <row r="46" spans="2:12">
      <c r="B46" s="32"/>
      <c r="C46" s="76" t="s">
        <v>144</v>
      </c>
      <c r="D46" s="32"/>
      <c r="F46" s="32"/>
      <c r="G46" s="32"/>
      <c r="H46" s="32"/>
    </row>
    <row r="47" spans="2:12">
      <c r="B47" s="32"/>
      <c r="D47" s="32"/>
      <c r="F47" s="32"/>
      <c r="G47" s="32"/>
      <c r="H47" s="32"/>
    </row>
    <row r="48" spans="2:12">
      <c r="B48" s="32"/>
      <c r="D48" s="32"/>
      <c r="F48" s="32"/>
      <c r="G48" s="32"/>
      <c r="H48" s="32"/>
    </row>
    <row r="49" spans="2:8">
      <c r="B49" s="32"/>
      <c r="D49" s="32"/>
      <c r="F49" s="32"/>
      <c r="G49" s="32"/>
      <c r="H49" s="32"/>
    </row>
    <row r="50" spans="2:8">
      <c r="B50" s="32"/>
      <c r="D50" s="32"/>
      <c r="F50" s="32"/>
      <c r="G50" s="32"/>
      <c r="H50" s="32"/>
    </row>
    <row r="51" spans="2:8">
      <c r="F51" s="32"/>
      <c r="G51" s="32"/>
      <c r="H51" s="32"/>
    </row>
    <row r="52" spans="2:8">
      <c r="F52" s="32"/>
      <c r="G52" s="32"/>
      <c r="H52" s="32"/>
    </row>
    <row r="53" spans="2:8">
      <c r="F53" s="32"/>
      <c r="G53" s="32"/>
      <c r="H53" s="32"/>
    </row>
    <row r="54" spans="2:8">
      <c r="F54" s="32"/>
      <c r="G54" s="32"/>
      <c r="H54" s="32"/>
    </row>
    <row r="55" spans="2:8">
      <c r="F55" s="32"/>
      <c r="G55" s="32"/>
      <c r="H55" s="32"/>
    </row>
    <row r="56" spans="2:8">
      <c r="F56" s="32"/>
      <c r="G56" s="32"/>
      <c r="H56" s="32"/>
    </row>
    <row r="57" spans="2:8">
      <c r="F57" s="32"/>
      <c r="G57" s="32"/>
      <c r="H57" s="32"/>
    </row>
    <row r="58" spans="2:8">
      <c r="F58" s="32"/>
      <c r="G58" s="32"/>
      <c r="H58" s="32"/>
    </row>
    <row r="59" spans="2:8">
      <c r="F59" s="32"/>
      <c r="G59" s="32"/>
      <c r="H59" s="32"/>
    </row>
    <row r="60" spans="2:8">
      <c r="H60" s="32"/>
    </row>
    <row r="61" spans="2:8">
      <c r="H61" s="32"/>
    </row>
    <row r="62" spans="2:8">
      <c r="H62" s="32"/>
    </row>
    <row r="63" spans="2:8">
      <c r="H63" s="32"/>
    </row>
    <row r="64" spans="2:8">
      <c r="H64" s="32"/>
    </row>
    <row r="65" spans="8:8">
      <c r="H65" s="32"/>
    </row>
    <row r="66" spans="8:8">
      <c r="H66" s="32"/>
    </row>
    <row r="67" spans="8:8">
      <c r="H67" s="32"/>
    </row>
    <row r="68" spans="8:8">
      <c r="H68" s="32"/>
    </row>
  </sheetData>
  <mergeCells count="16">
    <mergeCell ref="B18:C18"/>
    <mergeCell ref="D18:E18"/>
    <mergeCell ref="C43:F43"/>
    <mergeCell ref="B20:C20"/>
    <mergeCell ref="D20:E20"/>
    <mergeCell ref="B29:K29"/>
    <mergeCell ref="B22:C22"/>
    <mergeCell ref="B16:C16"/>
    <mergeCell ref="D16:E16"/>
    <mergeCell ref="G8:I8"/>
    <mergeCell ref="D7:E7"/>
    <mergeCell ref="B7:C7"/>
    <mergeCell ref="D14:E14"/>
    <mergeCell ref="B12:C12"/>
    <mergeCell ref="D12:E12"/>
    <mergeCell ref="B14:C14"/>
  </mergeCells>
  <phoneticPr fontId="0" type="noConversion"/>
  <pageMargins left="0.47244094488188981" right="0.62992125984251968" top="0.43307086614173229" bottom="0.4724409448818898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7"/>
  <sheetViews>
    <sheetView showGridLines="0" view="pageBreakPreview" topLeftCell="A6" zoomScale="60" zoomScaleNormal="130" workbookViewId="0">
      <selection activeCell="K37" sqref="K37"/>
    </sheetView>
  </sheetViews>
  <sheetFormatPr baseColWidth="10" defaultColWidth="11.28515625" defaultRowHeight="14.25"/>
  <cols>
    <col min="1" max="1" width="1" style="29" customWidth="1"/>
    <col min="2" max="2" width="3" style="29" customWidth="1"/>
    <col min="3" max="3" width="2.7109375" style="29" customWidth="1"/>
    <col min="4" max="4" width="32.42578125" style="29" customWidth="1"/>
    <col min="5" max="5" width="9.7109375" style="29" bestFit="1" customWidth="1"/>
    <col min="6" max="6" width="2.7109375" style="29" customWidth="1"/>
    <col min="7" max="7" width="6" style="29" customWidth="1"/>
    <col min="8" max="8" width="3.140625" style="29" customWidth="1"/>
    <col min="9" max="9" width="7.7109375" style="29" bestFit="1" customWidth="1"/>
    <col min="10" max="11" width="12.7109375" style="29" bestFit="1" customWidth="1"/>
    <col min="12" max="12" width="1" style="29" customWidth="1"/>
    <col min="13" max="16384" width="11.28515625" style="29"/>
  </cols>
  <sheetData>
    <row r="1" spans="1:12" ht="15">
      <c r="B1" s="223"/>
      <c r="C1" s="224"/>
      <c r="D1" s="224"/>
      <c r="E1" s="224"/>
      <c r="G1" s="224"/>
      <c r="H1" s="224"/>
      <c r="I1" s="224"/>
      <c r="J1" s="224"/>
      <c r="K1" s="224"/>
      <c r="L1" s="224"/>
    </row>
    <row r="2" spans="1:12" ht="15">
      <c r="B2" s="223"/>
      <c r="C2" s="224"/>
      <c r="E2" s="225"/>
      <c r="F2" s="225"/>
      <c r="G2" s="225"/>
      <c r="H2" s="226"/>
      <c r="I2" s="226"/>
    </row>
    <row r="3" spans="1:12" ht="15">
      <c r="C3" s="227"/>
      <c r="D3" s="227"/>
      <c r="E3" s="228"/>
      <c r="F3" s="28" t="s">
        <v>84</v>
      </c>
      <c r="G3" s="228"/>
      <c r="H3" s="228"/>
    </row>
    <row r="4" spans="1:12" ht="15">
      <c r="B4" s="227"/>
      <c r="D4" s="68"/>
      <c r="E4" s="228"/>
      <c r="F4" s="228"/>
      <c r="G4" s="228"/>
      <c r="H4" s="228"/>
    </row>
    <row r="5" spans="1:12" s="95" customFormat="1" ht="15">
      <c r="B5" s="222"/>
      <c r="D5" s="229"/>
      <c r="E5" s="230"/>
      <c r="F5" s="230"/>
      <c r="G5" s="230"/>
      <c r="H5" s="230"/>
      <c r="I5" s="230"/>
    </row>
    <row r="6" spans="1:12" s="95" customFormat="1" ht="14.1" customHeight="1">
      <c r="B6" s="292" t="s">
        <v>173</v>
      </c>
      <c r="C6" s="292"/>
      <c r="D6" s="292"/>
      <c r="E6" s="292"/>
      <c r="F6" s="292"/>
      <c r="G6" s="292"/>
      <c r="H6" s="292"/>
      <c r="I6" s="292"/>
      <c r="J6" s="292"/>
      <c r="K6" s="292"/>
    </row>
    <row r="7" spans="1:12" s="95" customFormat="1" ht="15">
      <c r="B7" s="222"/>
      <c r="C7" s="293" t="s">
        <v>138</v>
      </c>
      <c r="D7" s="293"/>
      <c r="E7" s="293"/>
      <c r="F7" s="293"/>
      <c r="G7" s="293"/>
      <c r="H7" s="293"/>
      <c r="I7" s="293"/>
      <c r="J7" s="293"/>
      <c r="K7" s="293"/>
    </row>
    <row r="8" spans="1:12" s="95" customFormat="1" ht="15">
      <c r="A8" s="106"/>
      <c r="B8" s="244"/>
      <c r="C8" s="106"/>
      <c r="D8" s="245"/>
      <c r="E8" s="246"/>
      <c r="F8" s="246"/>
      <c r="G8" s="247"/>
      <c r="H8" s="247"/>
      <c r="I8" s="247"/>
    </row>
    <row r="9" spans="1:12" s="95" customFormat="1" ht="15">
      <c r="B9" s="28"/>
      <c r="C9" s="28"/>
      <c r="D9" s="28"/>
      <c r="E9" s="28"/>
      <c r="F9" s="28"/>
      <c r="G9" s="28"/>
      <c r="H9" s="28"/>
      <c r="I9" s="28"/>
      <c r="J9" s="96" t="s">
        <v>60</v>
      </c>
      <c r="K9" s="96" t="s">
        <v>61</v>
      </c>
    </row>
    <row r="10" spans="1:12" s="95" customFormat="1" ht="15">
      <c r="B10" s="28"/>
      <c r="C10" s="28"/>
      <c r="D10" s="28"/>
      <c r="E10" s="28"/>
      <c r="F10" s="28"/>
      <c r="G10" s="28"/>
      <c r="H10" s="28"/>
      <c r="I10" s="28"/>
      <c r="J10" s="97" t="s">
        <v>62</v>
      </c>
      <c r="K10" s="97" t="s">
        <v>63</v>
      </c>
    </row>
    <row r="11" spans="1:12" s="95" customFormat="1">
      <c r="J11" s="98"/>
      <c r="K11" s="98"/>
    </row>
    <row r="12" spans="1:12" s="95" customFormat="1" ht="15">
      <c r="B12" s="222" t="s">
        <v>133</v>
      </c>
      <c r="C12" s="222"/>
      <c r="D12" s="222"/>
      <c r="J12" s="99">
        <f>SUM('Calculation 2025'!AL37)</f>
        <v>2200</v>
      </c>
      <c r="K12" s="99">
        <f>SUM('Calculation 2025'!AL37)</f>
        <v>2200</v>
      </c>
    </row>
    <row r="13" spans="1:12" s="95" customFormat="1" ht="15">
      <c r="B13" s="222" t="s">
        <v>134</v>
      </c>
      <c r="C13" s="222"/>
      <c r="D13" s="222"/>
      <c r="J13" s="99"/>
      <c r="K13" s="98"/>
    </row>
    <row r="14" spans="1:12" s="95" customFormat="1">
      <c r="J14" s="99"/>
      <c r="K14" s="98"/>
    </row>
    <row r="15" spans="1:12" s="95" customFormat="1" ht="15">
      <c r="B15" s="101" t="s">
        <v>64</v>
      </c>
      <c r="C15" s="100" t="s">
        <v>65</v>
      </c>
      <c r="D15" s="101"/>
      <c r="E15" s="101"/>
      <c r="F15" s="101"/>
      <c r="G15" s="101"/>
      <c r="H15" s="101"/>
      <c r="I15" s="101"/>
      <c r="J15" s="102"/>
      <c r="K15" s="103"/>
    </row>
    <row r="16" spans="1:12" s="95" customFormat="1">
      <c r="C16" s="232" t="s">
        <v>160</v>
      </c>
      <c r="D16" s="232"/>
      <c r="E16" s="233">
        <v>1</v>
      </c>
      <c r="F16" s="233" t="s">
        <v>66</v>
      </c>
      <c r="G16" s="233">
        <v>8</v>
      </c>
      <c r="H16" s="95" t="s">
        <v>39</v>
      </c>
      <c r="I16" s="230">
        <f t="shared" ref="I16:I23" si="0">E16*G16</f>
        <v>8</v>
      </c>
      <c r="J16" s="99"/>
      <c r="K16" s="98"/>
    </row>
    <row r="17" spans="2:11" s="95" customFormat="1">
      <c r="C17" s="232" t="s">
        <v>154</v>
      </c>
      <c r="D17" s="232"/>
      <c r="E17" s="233">
        <v>1</v>
      </c>
      <c r="F17" s="233" t="s">
        <v>146</v>
      </c>
      <c r="G17" s="233">
        <v>8</v>
      </c>
      <c r="H17" s="95" t="s">
        <v>39</v>
      </c>
      <c r="I17" s="230">
        <v>8</v>
      </c>
      <c r="J17" s="99"/>
      <c r="K17" s="98"/>
    </row>
    <row r="18" spans="2:11" s="95" customFormat="1">
      <c r="C18" s="232" t="s">
        <v>67</v>
      </c>
      <c r="D18" s="232"/>
      <c r="E18" s="233">
        <v>1</v>
      </c>
      <c r="F18" s="233" t="s">
        <v>66</v>
      </c>
      <c r="G18" s="233">
        <v>9</v>
      </c>
      <c r="H18" s="95" t="s">
        <v>39</v>
      </c>
      <c r="I18" s="230">
        <f t="shared" si="0"/>
        <v>9</v>
      </c>
      <c r="J18" s="99"/>
      <c r="K18" s="98"/>
    </row>
    <row r="19" spans="2:11" s="95" customFormat="1">
      <c r="C19" s="232" t="s">
        <v>68</v>
      </c>
      <c r="D19" s="232"/>
      <c r="E19" s="233">
        <v>1</v>
      </c>
      <c r="F19" s="233" t="s">
        <v>66</v>
      </c>
      <c r="G19" s="233">
        <v>9</v>
      </c>
      <c r="H19" s="95" t="s">
        <v>39</v>
      </c>
      <c r="I19" s="230">
        <f t="shared" si="0"/>
        <v>9</v>
      </c>
      <c r="J19" s="99"/>
      <c r="K19" s="98"/>
    </row>
    <row r="20" spans="2:11" s="95" customFormat="1">
      <c r="C20" s="232" t="s">
        <v>162</v>
      </c>
      <c r="D20" s="232"/>
      <c r="E20" s="233">
        <v>1</v>
      </c>
      <c r="F20" s="233" t="s">
        <v>66</v>
      </c>
      <c r="G20" s="233">
        <v>9</v>
      </c>
      <c r="H20" s="95" t="s">
        <v>39</v>
      </c>
      <c r="I20" s="230">
        <f t="shared" si="0"/>
        <v>9</v>
      </c>
      <c r="J20" s="99"/>
      <c r="K20" s="98"/>
    </row>
    <row r="21" spans="2:11" s="95" customFormat="1">
      <c r="C21" s="232" t="s">
        <v>161</v>
      </c>
      <c r="D21" s="232"/>
      <c r="E21" s="233">
        <v>1</v>
      </c>
      <c r="F21" s="233" t="s">
        <v>66</v>
      </c>
      <c r="G21" s="233">
        <v>9</v>
      </c>
      <c r="H21" s="95" t="s">
        <v>39</v>
      </c>
      <c r="I21" s="230">
        <f t="shared" ref="I21" si="1">E21*G21</f>
        <v>9</v>
      </c>
      <c r="J21" s="99"/>
      <c r="K21" s="98"/>
    </row>
    <row r="22" spans="2:11" s="95" customFormat="1">
      <c r="C22" s="232" t="s">
        <v>69</v>
      </c>
      <c r="D22" s="232"/>
      <c r="E22" s="233">
        <v>1</v>
      </c>
      <c r="F22" s="233" t="s">
        <v>66</v>
      </c>
      <c r="G22" s="233">
        <v>9</v>
      </c>
      <c r="H22" s="95" t="s">
        <v>39</v>
      </c>
      <c r="I22" s="230">
        <f t="shared" si="0"/>
        <v>9</v>
      </c>
      <c r="J22" s="99"/>
      <c r="K22" s="98"/>
    </row>
    <row r="23" spans="2:11" s="95" customFormat="1">
      <c r="C23" s="232" t="s">
        <v>70</v>
      </c>
      <c r="D23" s="232"/>
      <c r="E23" s="233">
        <v>1</v>
      </c>
      <c r="F23" s="233" t="s">
        <v>66</v>
      </c>
      <c r="G23" s="233">
        <v>8.5</v>
      </c>
      <c r="H23" s="95" t="s">
        <v>39</v>
      </c>
      <c r="I23" s="230">
        <f t="shared" si="0"/>
        <v>8.5</v>
      </c>
      <c r="J23" s="99"/>
      <c r="K23" s="98"/>
    </row>
    <row r="24" spans="2:11" s="95" customFormat="1">
      <c r="C24" s="232" t="s">
        <v>155</v>
      </c>
      <c r="D24" s="232"/>
      <c r="E24" s="233">
        <v>1</v>
      </c>
      <c r="F24" s="233" t="s">
        <v>66</v>
      </c>
      <c r="G24" s="233">
        <v>8</v>
      </c>
      <c r="H24" s="95" t="s">
        <v>39</v>
      </c>
      <c r="I24" s="230">
        <v>8</v>
      </c>
      <c r="J24" s="99">
        <f>SUM(I16:I24)</f>
        <v>77.5</v>
      </c>
      <c r="K24" s="99">
        <f>SUM(I16:I24)</f>
        <v>77.5</v>
      </c>
    </row>
    <row r="25" spans="2:11" s="95" customFormat="1">
      <c r="E25" s="233"/>
      <c r="F25" s="233"/>
      <c r="G25" s="233"/>
      <c r="I25" s="230"/>
      <c r="J25" s="99"/>
      <c r="K25" s="98"/>
    </row>
    <row r="26" spans="2:11" s="95" customFormat="1" ht="15">
      <c r="B26" s="95" t="s">
        <v>71</v>
      </c>
      <c r="C26" s="231" t="s">
        <v>72</v>
      </c>
      <c r="J26" s="99"/>
      <c r="K26" s="98"/>
    </row>
    <row r="27" spans="2:11" s="95" customFormat="1">
      <c r="D27" s="95" t="s">
        <v>178</v>
      </c>
      <c r="E27" s="230">
        <v>5</v>
      </c>
      <c r="F27" s="233" t="s">
        <v>66</v>
      </c>
      <c r="G27" s="230">
        <v>8</v>
      </c>
      <c r="H27" s="95" t="s">
        <v>39</v>
      </c>
      <c r="I27" s="230">
        <f>E27*G27</f>
        <v>40</v>
      </c>
      <c r="J27" s="99"/>
      <c r="K27" s="98"/>
    </row>
    <row r="28" spans="2:11" s="95" customFormat="1">
      <c r="D28" s="95" t="s">
        <v>151</v>
      </c>
      <c r="E28" s="233">
        <v>14</v>
      </c>
      <c r="F28" s="233" t="s">
        <v>66</v>
      </c>
      <c r="G28" s="233">
        <v>9</v>
      </c>
      <c r="H28" s="95" t="s">
        <v>39</v>
      </c>
      <c r="I28" s="230">
        <f>E28*G28</f>
        <v>126</v>
      </c>
      <c r="J28" s="99"/>
      <c r="K28" s="98"/>
    </row>
    <row r="29" spans="2:11" s="95" customFormat="1">
      <c r="D29" s="95" t="s">
        <v>179</v>
      </c>
      <c r="E29" s="233">
        <v>6</v>
      </c>
      <c r="F29" s="233" t="s">
        <v>66</v>
      </c>
      <c r="G29" s="233">
        <v>8</v>
      </c>
      <c r="H29" s="95" t="s">
        <v>39</v>
      </c>
      <c r="I29" s="230">
        <f>E29*G29</f>
        <v>48</v>
      </c>
      <c r="J29" s="99">
        <f>SUM(I27:I29)</f>
        <v>214</v>
      </c>
      <c r="K29" s="104"/>
    </row>
    <row r="30" spans="2:11" s="95" customFormat="1">
      <c r="D30" s="234" t="s">
        <v>156</v>
      </c>
      <c r="E30" s="233">
        <v>5</v>
      </c>
      <c r="F30" s="233" t="s">
        <v>66</v>
      </c>
      <c r="G30" s="233">
        <v>8</v>
      </c>
      <c r="H30" s="95" t="s">
        <v>39</v>
      </c>
      <c r="I30" s="230">
        <f>E30*G30</f>
        <v>40</v>
      </c>
      <c r="J30" s="99"/>
      <c r="K30" s="104">
        <f>SUM(I27:I30)</f>
        <v>254</v>
      </c>
    </row>
    <row r="31" spans="2:11" s="95" customFormat="1">
      <c r="D31" s="235" t="s">
        <v>165</v>
      </c>
      <c r="E31" s="233">
        <v>5</v>
      </c>
      <c r="F31" s="233" t="s">
        <v>66</v>
      </c>
      <c r="G31" s="233">
        <v>8.5</v>
      </c>
      <c r="H31" s="95" t="s">
        <v>39</v>
      </c>
      <c r="I31" s="230">
        <v>42.5</v>
      </c>
      <c r="J31" s="99"/>
      <c r="K31" s="104">
        <f>J29+I31</f>
        <v>256.5</v>
      </c>
    </row>
    <row r="32" spans="2:11" s="95" customFormat="1">
      <c r="D32" s="235" t="s">
        <v>165</v>
      </c>
      <c r="E32" s="233">
        <v>5</v>
      </c>
      <c r="F32" s="233" t="s">
        <v>66</v>
      </c>
      <c r="G32" s="233">
        <v>9</v>
      </c>
      <c r="H32" s="95" t="s">
        <v>39</v>
      </c>
      <c r="I32" s="230">
        <v>45</v>
      </c>
      <c r="J32" s="99"/>
      <c r="K32" s="104">
        <f>J29+I32</f>
        <v>259</v>
      </c>
    </row>
    <row r="33" spans="2:13" s="95" customFormat="1" ht="15">
      <c r="B33" s="95" t="s">
        <v>141</v>
      </c>
      <c r="C33" s="236"/>
      <c r="D33" s="231"/>
      <c r="E33" s="231"/>
      <c r="F33" s="231"/>
      <c r="G33" s="231"/>
      <c r="H33" s="231"/>
      <c r="I33" s="237"/>
      <c r="J33" s="99"/>
      <c r="K33" s="98"/>
    </row>
    <row r="34" spans="2:13" s="95" customFormat="1" ht="15">
      <c r="B34" s="95" t="s">
        <v>142</v>
      </c>
      <c r="C34" s="236"/>
      <c r="D34" s="231"/>
      <c r="E34" s="231"/>
      <c r="F34" s="231"/>
      <c r="G34" s="231"/>
      <c r="H34" s="231"/>
      <c r="I34" s="237"/>
      <c r="J34" s="99"/>
      <c r="K34" s="98"/>
    </row>
    <row r="35" spans="2:13" s="95" customFormat="1" ht="16.5">
      <c r="B35" s="238" t="s">
        <v>135</v>
      </c>
      <c r="C35" s="238"/>
      <c r="D35" s="238"/>
      <c r="J35" s="105">
        <f>J12-J24-J29</f>
        <v>1908.5</v>
      </c>
      <c r="K35" s="105">
        <f>K12-K24-K30</f>
        <v>1868.5</v>
      </c>
      <c r="M35" s="95" t="s">
        <v>166</v>
      </c>
    </row>
    <row r="36" spans="2:13" s="95" customFormat="1" ht="16.5">
      <c r="C36" s="222" t="s">
        <v>136</v>
      </c>
      <c r="E36" s="238"/>
      <c r="J36" s="105"/>
      <c r="K36" s="105">
        <f>K12-K24-K31</f>
        <v>1866</v>
      </c>
      <c r="M36" s="95" t="s">
        <v>167</v>
      </c>
    </row>
    <row r="37" spans="2:13" s="95" customFormat="1" ht="16.5">
      <c r="B37" s="238"/>
      <c r="C37" s="238"/>
      <c r="D37" s="238"/>
      <c r="J37" s="105"/>
      <c r="K37" s="105">
        <f>K12-K24-K32</f>
        <v>1863.5</v>
      </c>
      <c r="M37" s="95" t="s">
        <v>168</v>
      </c>
    </row>
    <row r="38" spans="2:13" s="95" customFormat="1" ht="15" customHeight="1">
      <c r="B38" s="106"/>
      <c r="C38" s="106"/>
      <c r="D38" s="106"/>
      <c r="E38" s="106"/>
      <c r="F38" s="106"/>
      <c r="G38" s="106"/>
      <c r="H38" s="106"/>
      <c r="I38" s="106"/>
      <c r="J38" s="160"/>
      <c r="K38" s="160"/>
    </row>
    <row r="39" spans="2:13" s="95" customFormat="1">
      <c r="J39" s="239"/>
    </row>
    <row r="40" spans="2:13" s="95" customFormat="1">
      <c r="J40" s="239"/>
    </row>
    <row r="41" spans="2:13" s="95" customFormat="1" ht="15">
      <c r="B41" s="240"/>
      <c r="C41" s="240"/>
      <c r="D41" s="240"/>
      <c r="E41" s="240"/>
      <c r="F41" s="240"/>
      <c r="G41" s="240"/>
      <c r="H41" s="240"/>
      <c r="I41" s="240"/>
      <c r="J41" s="241"/>
      <c r="K41" s="231"/>
      <c r="L41" s="231"/>
      <c r="M41" s="231"/>
    </row>
    <row r="42" spans="2:13" s="95" customFormat="1" ht="18" customHeight="1">
      <c r="B42" s="95" t="s">
        <v>73</v>
      </c>
      <c r="J42" s="239"/>
    </row>
    <row r="43" spans="2:13" s="95" customFormat="1">
      <c r="D43" s="95" t="s">
        <v>74</v>
      </c>
      <c r="J43" s="239"/>
    </row>
    <row r="44" spans="2:13" s="95" customFormat="1">
      <c r="D44" s="95" t="s">
        <v>75</v>
      </c>
      <c r="J44" s="239"/>
    </row>
    <row r="45" spans="2:13" s="95" customFormat="1">
      <c r="D45" s="95" t="s">
        <v>76</v>
      </c>
      <c r="J45" s="239"/>
    </row>
    <row r="46" spans="2:13" s="95" customFormat="1">
      <c r="D46" s="95" t="s">
        <v>77</v>
      </c>
      <c r="J46" s="239"/>
    </row>
    <row r="47" spans="2:13" s="95" customFormat="1">
      <c r="J47" s="239"/>
    </row>
    <row r="48" spans="2:13" s="95" customFormat="1" ht="15">
      <c r="B48" s="242" t="s">
        <v>137</v>
      </c>
      <c r="C48" s="242"/>
      <c r="D48" s="242"/>
      <c r="E48" s="242"/>
      <c r="F48" s="242"/>
      <c r="G48" s="242"/>
      <c r="H48" s="242"/>
      <c r="I48" s="242"/>
      <c r="J48" s="242"/>
    </row>
    <row r="49" spans="4:6" s="95" customFormat="1" ht="15.75" customHeight="1">
      <c r="D49" s="243" t="s">
        <v>81</v>
      </c>
      <c r="E49" s="239">
        <f>SUM('Calculation 2025'!AL37)</f>
        <v>2200</v>
      </c>
      <c r="F49" s="95" t="s">
        <v>83</v>
      </c>
    </row>
    <row r="50" spans="4:6" s="95" customFormat="1"/>
    <row r="51" spans="4:6" s="95" customFormat="1"/>
    <row r="52" spans="4:6" s="95" customFormat="1"/>
    <row r="53" spans="4:6" s="95" customFormat="1"/>
    <row r="54" spans="4:6" s="95" customFormat="1"/>
    <row r="55" spans="4:6" s="95" customFormat="1"/>
    <row r="56" spans="4:6" s="95" customFormat="1"/>
    <row r="57" spans="4:6" s="95" customFormat="1"/>
  </sheetData>
  <mergeCells count="2">
    <mergeCell ref="B6:K6"/>
    <mergeCell ref="C7:K7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Calculation 2025</vt:lpstr>
      <vt:lpstr>Horaire</vt:lpstr>
      <vt:lpstr>Jours Vac. et F</vt:lpstr>
      <vt:lpstr>'Calculation 2025'!Zone_d_impression</vt:lpstr>
      <vt:lpstr>Horaire!Zone_d_impression</vt:lpstr>
      <vt:lpstr>'Jours Vac. et 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</dc:creator>
  <cp:lastModifiedBy>PHILIPPON Solenne</cp:lastModifiedBy>
  <cp:lastPrinted>2024-09-17T11:41:46Z</cp:lastPrinted>
  <dcterms:created xsi:type="dcterms:W3CDTF">2001-10-17T15:54:45Z</dcterms:created>
  <dcterms:modified xsi:type="dcterms:W3CDTF">2024-09-17T11:42:45Z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